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kverelv-my.sharepoint.com/personal/immo_jaaniste_rakvere_ee/Documents/Töölaud/New folder (7)/"/>
    </mc:Choice>
  </mc:AlternateContent>
  <xr:revisionPtr revIDLastSave="0" documentId="13_ncr:1_{56FEA275-7523-4090-9E26-C737DB543B9B}" xr6:coauthVersionLast="47" xr6:coauthVersionMax="47" xr10:uidLastSave="{00000000-0000-0000-0000-000000000000}"/>
  <bookViews>
    <workbookView xWindow="3675" yWindow="435" windowWidth="21600" windowHeight="13455" firstSheet="1" activeTab="9" xr2:uid="{00000000-000D-0000-FFFF-FFFF00000000}"/>
  </bookViews>
  <sheets>
    <sheet name="liin 1 E-R" sheetId="205" r:id="rId1"/>
    <sheet name="liin 1 laupäev" sheetId="206" r:id="rId2"/>
    <sheet name="liin 1 pühapäev" sheetId="207" r:id="rId3"/>
    <sheet name="liin 2 E-R" sheetId="208" r:id="rId4"/>
    <sheet name="liin 3 E-R" sheetId="211" r:id="rId5"/>
    <sheet name="liin 3 laupäev" sheetId="213" r:id="rId6"/>
    <sheet name="liin 3 pühapäev" sheetId="214" r:id="rId7"/>
    <sheet name="liin 5 E-R" sheetId="202" r:id="rId8"/>
    <sheet name="liin 5 laupäev" sheetId="203" r:id="rId9"/>
    <sheet name="liin 5 pühapäev" sheetId="204" r:id="rId10"/>
    <sheet name="Jelgava" sheetId="126" state="hidden" r:id="rId11"/>
    <sheet name="Talava" sheetId="1" state="hidden" r:id="rId12"/>
    <sheet name="Design Ufa RUS" sheetId="124" state="hidden" r:id="rId13"/>
  </sheets>
  <definedNames>
    <definedName name="_xlnm.Print_Titles" localSheetId="12">'Design Ufa RUS'!$A:$F</definedName>
    <definedName name="_xlnm.Print_Titles" localSheetId="10">Jelgava!$A:$F</definedName>
    <definedName name="_xlnm.Print_Titles" localSheetId="0">'liin 1 E-R'!$A:$F</definedName>
    <definedName name="_xlnm.Print_Titles" localSheetId="1">'liin 1 laupäev'!$A:$F</definedName>
    <definedName name="_xlnm.Print_Titles" localSheetId="2">'liin 1 pühapäev'!$A:$F</definedName>
    <definedName name="_xlnm.Print_Titles" localSheetId="3">'liin 2 E-R'!$A:$F</definedName>
    <definedName name="_xlnm.Print_Titles" localSheetId="4">'liin 3 E-R'!$A:$F</definedName>
    <definedName name="_xlnm.Print_Titles" localSheetId="5">'liin 3 laupäev'!$A:$F</definedName>
    <definedName name="_xlnm.Print_Titles" localSheetId="6">'liin 3 pühapäev'!$A:$F</definedName>
    <definedName name="_xlnm.Print_Titles" localSheetId="7">'liin 5 E-R'!$A:$F</definedName>
    <definedName name="_xlnm.Print_Titles" localSheetId="8">'liin 5 laupäev'!$A:$F</definedName>
    <definedName name="_xlnm.Print_Titles" localSheetId="9">'liin 5 pühapäev'!$A:$F</definedName>
    <definedName name="_xlnm.Print_Titles" localSheetId="11">Talava!$A:$F</definedName>
    <definedName name="Table1" localSheetId="12">'Design Ufa RUS'!$G$5:$H$20</definedName>
    <definedName name="Table1" localSheetId="10">Jelgava!$G$3:$H$19</definedName>
    <definedName name="Table1" localSheetId="0">'liin 1 E-R'!$G$15:$H$34</definedName>
    <definedName name="Table1" localSheetId="1">'liin 1 laupäev'!$G$15:$G$34</definedName>
    <definedName name="Table1" localSheetId="2">'liin 1 pühapäev'!$G$15:$G$34</definedName>
    <definedName name="Table1" localSheetId="3">'liin 2 E-R'!$G$15:$H$35</definedName>
    <definedName name="Table1" localSheetId="4">'liin 3 E-R'!$G$15:$H$37</definedName>
    <definedName name="Table1" localSheetId="5">'liin 3 laupäev'!$G$15:$G$37</definedName>
    <definedName name="Table1" localSheetId="6">'liin 3 pühapäev'!$G$15:$G$37</definedName>
    <definedName name="Table1" localSheetId="7">'liin 5 E-R'!$G$15:$H$35</definedName>
    <definedName name="Table1" localSheetId="8">'liin 5 laupäev'!$G$15:$G$35</definedName>
    <definedName name="Table1" localSheetId="9">'liin 5 pühapäev'!$G$15:$G$35</definedName>
    <definedName name="Table1">Talava!$G$5:$H$23</definedName>
    <definedName name="Table2" localSheetId="12">'Design Ufa RUS'!$G$25:$H$40</definedName>
    <definedName name="Table2" localSheetId="10">Jelgava!$G$23:$H$39</definedName>
    <definedName name="Table2" localSheetId="0">'liin 1 E-R'!$G$35:$H$53</definedName>
    <definedName name="Table2" localSheetId="1">'liin 1 laupäev'!$G$35:$G$53</definedName>
    <definedName name="Table2" localSheetId="2">'liin 1 pühapäev'!$G$35:$G$53</definedName>
    <definedName name="Table2" localSheetId="3">'liin 2 E-R'!$G$40:$H$60</definedName>
    <definedName name="Table2" localSheetId="4">'liin 3 E-R'!$G$42:$H$63</definedName>
    <definedName name="Table2" localSheetId="5">'liin 3 laupäev'!$G$42:$G$63</definedName>
    <definedName name="Table2" localSheetId="6">'liin 3 pühapäev'!$G$42:$G$63</definedName>
    <definedName name="Table2" localSheetId="7">'liin 5 E-R'!$G$40:$H$61</definedName>
    <definedName name="Table2" localSheetId="8">'liin 5 laupäev'!$G$40:$G$61</definedName>
    <definedName name="Table2" localSheetId="9">'liin 5 pühapäev'!$G$40:$G$61</definedName>
    <definedName name="Table2">Talava!$G$28:$H$46</definedName>
    <definedName name="TimeTable1" localSheetId="12">'Design Ufa RUS'!$G$7:$H$16</definedName>
    <definedName name="TimeTable1" localSheetId="10">Jelgava!$G$6:$H$15</definedName>
    <definedName name="TimeTable1" localSheetId="0">'liin 1 E-R'!$G$18:$H$19</definedName>
    <definedName name="TimeTable1" localSheetId="1">'liin 1 laupäev'!$G$18:$G$19</definedName>
    <definedName name="TimeTable1" localSheetId="2">'liin 1 pühapäev'!$G$18:$G$19</definedName>
    <definedName name="TimeTable1" localSheetId="3">'liin 2 E-R'!$G$18:$H$19</definedName>
    <definedName name="TimeTable1" localSheetId="4">'liin 3 E-R'!$G$18:$H$19</definedName>
    <definedName name="TimeTable1" localSheetId="5">'liin 3 laupäev'!$G$18:$G$19</definedName>
    <definedName name="TimeTable1" localSheetId="6">'liin 3 pühapäev'!$G$18:$G$19</definedName>
    <definedName name="TimeTable1" localSheetId="7">'liin 5 E-R'!$G$18:$H$19</definedName>
    <definedName name="TimeTable1" localSheetId="8">'liin 5 laupäev'!$G$18:$G$19</definedName>
    <definedName name="TimeTable1" localSheetId="9">'liin 5 pühapäev'!$G$18:$G$19</definedName>
    <definedName name="TimeTable1">Talava!$G$7:$H$16</definedName>
    <definedName name="TimeTable2" localSheetId="12">'Design Ufa RUS'!$G$27:$H$36</definedName>
    <definedName name="TimeTable2" localSheetId="10">Jelgava!$G$26:$H$35</definedName>
    <definedName name="TimeTable2" localSheetId="0">'liin 1 E-R'!$G$35:$H$36</definedName>
    <definedName name="TimeTable2" localSheetId="1">'liin 1 laupäev'!$G$35:$G$36</definedName>
    <definedName name="TimeTable2" localSheetId="2">'liin 1 pühapäev'!$G$35:$G$36</definedName>
    <definedName name="TimeTable2" localSheetId="3">'liin 2 E-R'!$G$43:$H$44</definedName>
    <definedName name="TimeTable2" localSheetId="4">'liin 3 E-R'!$G$45:$H$46</definedName>
    <definedName name="TimeTable2" localSheetId="5">'liin 3 laupäev'!$G$45:$G$46</definedName>
    <definedName name="TimeTable2" localSheetId="6">'liin 3 pühapäev'!$G$45:$G$46</definedName>
    <definedName name="TimeTable2" localSheetId="7">'liin 5 E-R'!$G$43:$H$44</definedName>
    <definedName name="TimeTable2" localSheetId="8">'liin 5 laupäev'!$G$43:$G$44</definedName>
    <definedName name="TimeTable2" localSheetId="9">'liin 5 pühapäev'!$G$43:$G$44</definedName>
    <definedName name="TimeTable2">Talava!$G$30:$H$39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202" l="1"/>
  <c r="M61" i="202"/>
  <c r="L35" i="202"/>
  <c r="P61" i="202" l="1"/>
  <c r="O35" i="202" l="1"/>
  <c r="H41" i="204" l="1"/>
  <c r="I41" i="204" s="1"/>
  <c r="J41" i="204" s="1"/>
  <c r="K41" i="204" s="1"/>
  <c r="H16" i="204"/>
  <c r="I16" i="204" s="1"/>
  <c r="J16" i="204" s="1"/>
  <c r="K16" i="204" s="1"/>
  <c r="H41" i="203"/>
  <c r="I41" i="203" s="1"/>
  <c r="J41" i="203" s="1"/>
  <c r="K41" i="203" s="1"/>
  <c r="H16" i="203"/>
  <c r="I16" i="203" s="1"/>
  <c r="J16" i="203" s="1"/>
  <c r="K16" i="203" s="1"/>
  <c r="H43" i="214"/>
  <c r="I43" i="214" s="1"/>
  <c r="J43" i="214" s="1"/>
  <c r="K43" i="214" s="1"/>
  <c r="H16" i="214"/>
  <c r="I16" i="214" s="1"/>
  <c r="J16" i="214" s="1"/>
  <c r="K16" i="214" s="1"/>
  <c r="H43" i="213"/>
  <c r="I43" i="213" s="1"/>
  <c r="J43" i="213" s="1"/>
  <c r="K43" i="213" s="1"/>
  <c r="H16" i="213"/>
  <c r="I16" i="213" s="1"/>
  <c r="J16" i="213" s="1"/>
  <c r="K16" i="213" s="1"/>
  <c r="H16" i="207"/>
  <c r="I16" i="207" s="1"/>
  <c r="J16" i="207" s="1"/>
  <c r="K16" i="207" s="1"/>
  <c r="H16" i="206"/>
  <c r="I16" i="206" s="1"/>
  <c r="J16" i="206" s="1"/>
  <c r="K16" i="206" s="1"/>
  <c r="K63" i="214" l="1"/>
  <c r="J63" i="214"/>
  <c r="I63" i="214"/>
  <c r="H63" i="214"/>
  <c r="G63" i="214"/>
  <c r="A45" i="214"/>
  <c r="A46" i="214" s="1"/>
  <c r="A47" i="214" s="1"/>
  <c r="A48" i="214" s="1"/>
  <c r="A49" i="214" s="1"/>
  <c r="A50" i="214" s="1"/>
  <c r="A51" i="214" s="1"/>
  <c r="A52" i="214" s="1"/>
  <c r="A53" i="214" s="1"/>
  <c r="A54" i="214" s="1"/>
  <c r="A55" i="214" s="1"/>
  <c r="A56" i="214" s="1"/>
  <c r="A57" i="214" s="1"/>
  <c r="A58" i="214" s="1"/>
  <c r="A59" i="214" s="1"/>
  <c r="L16" i="214"/>
  <c r="A18" i="214"/>
  <c r="A19" i="214" s="1"/>
  <c r="A20" i="214" s="1"/>
  <c r="A21" i="214" s="1"/>
  <c r="A22" i="214" s="1"/>
  <c r="A23" i="214" s="1"/>
  <c r="A24" i="214" s="1"/>
  <c r="A25" i="214" s="1"/>
  <c r="A26" i="214" s="1"/>
  <c r="A27" i="214" s="1"/>
  <c r="A28" i="214" s="1"/>
  <c r="A29" i="214" s="1"/>
  <c r="A30" i="214" s="1"/>
  <c r="A31" i="214" s="1"/>
  <c r="A32" i="214" s="1"/>
  <c r="A33" i="214" s="1"/>
  <c r="H37" i="214"/>
  <c r="L63" i="213"/>
  <c r="K63" i="213"/>
  <c r="J63" i="213"/>
  <c r="I63" i="213"/>
  <c r="H63" i="213"/>
  <c r="G63" i="213"/>
  <c r="D59" i="213"/>
  <c r="A45" i="213"/>
  <c r="A46" i="213" s="1"/>
  <c r="A47" i="213" s="1"/>
  <c r="A48" i="213" s="1"/>
  <c r="A49" i="213" s="1"/>
  <c r="A50" i="213" s="1"/>
  <c r="A51" i="213" s="1"/>
  <c r="A52" i="213" s="1"/>
  <c r="A53" i="213" s="1"/>
  <c r="A54" i="213" s="1"/>
  <c r="A55" i="213" s="1"/>
  <c r="A56" i="213" s="1"/>
  <c r="A57" i="213" s="1"/>
  <c r="A58" i="213" s="1"/>
  <c r="A59" i="213" s="1"/>
  <c r="L43" i="213"/>
  <c r="L35" i="204"/>
  <c r="K35" i="204"/>
  <c r="J35" i="204"/>
  <c r="I35" i="204"/>
  <c r="H35" i="204"/>
  <c r="G35" i="204"/>
  <c r="A18" i="204"/>
  <c r="A19" i="204" s="1"/>
  <c r="A20" i="204" s="1"/>
  <c r="A21" i="204" s="1"/>
  <c r="A22" i="204" s="1"/>
  <c r="A23" i="204" s="1"/>
  <c r="A24" i="204" s="1"/>
  <c r="A25" i="204" s="1"/>
  <c r="A26" i="204" s="1"/>
  <c r="A27" i="204" s="1"/>
  <c r="A28" i="204" s="1"/>
  <c r="A29" i="204" s="1"/>
  <c r="A30" i="204" s="1"/>
  <c r="A31" i="204" s="1"/>
  <c r="L16" i="204"/>
  <c r="M35" i="203"/>
  <c r="L35" i="203"/>
  <c r="K35" i="203"/>
  <c r="J35" i="203"/>
  <c r="I35" i="203"/>
  <c r="H35" i="203"/>
  <c r="G35" i="203"/>
  <c r="A18" i="203"/>
  <c r="A19" i="203" s="1"/>
  <c r="A20" i="203" s="1"/>
  <c r="A21" i="203" s="1"/>
  <c r="A22" i="203" s="1"/>
  <c r="A23" i="203" s="1"/>
  <c r="A24" i="203" s="1"/>
  <c r="A25" i="203" s="1"/>
  <c r="A26" i="203" s="1"/>
  <c r="A27" i="203" s="1"/>
  <c r="A28" i="203" s="1"/>
  <c r="A29" i="203" s="1"/>
  <c r="A30" i="203" s="1"/>
  <c r="A31" i="203" s="1"/>
  <c r="L16" i="203"/>
  <c r="M16" i="203" s="1"/>
  <c r="N35" i="202"/>
  <c r="M35" i="202"/>
  <c r="K35" i="202"/>
  <c r="J35" i="202"/>
  <c r="H35" i="202"/>
  <c r="G35" i="202"/>
  <c r="A18" i="202"/>
  <c r="A19" i="202" s="1"/>
  <c r="A20" i="202" s="1"/>
  <c r="A21" i="202" s="1"/>
  <c r="A22" i="202" s="1"/>
  <c r="A23" i="202" s="1"/>
  <c r="A24" i="202" s="1"/>
  <c r="A25" i="202" s="1"/>
  <c r="A26" i="202" s="1"/>
  <c r="A27" i="202" s="1"/>
  <c r="A28" i="202" s="1"/>
  <c r="A29" i="202" s="1"/>
  <c r="A30" i="202" s="1"/>
  <c r="A31" i="202" s="1"/>
  <c r="H16" i="202"/>
  <c r="I16" i="202" s="1"/>
  <c r="J16" i="202" s="1"/>
  <c r="M37" i="213"/>
  <c r="L37" i="213"/>
  <c r="K37" i="213"/>
  <c r="J37" i="213"/>
  <c r="I37" i="213"/>
  <c r="H37" i="213"/>
  <c r="G37" i="213"/>
  <c r="A18" i="213"/>
  <c r="A19" i="213" s="1"/>
  <c r="A20" i="213" s="1"/>
  <c r="A21" i="213" s="1"/>
  <c r="A22" i="213" s="1"/>
  <c r="A23" i="213" s="1"/>
  <c r="A24" i="213" s="1"/>
  <c r="A25" i="213" s="1"/>
  <c r="A26" i="213" s="1"/>
  <c r="A27" i="213" s="1"/>
  <c r="A28" i="213" s="1"/>
  <c r="A29" i="213" s="1"/>
  <c r="A30" i="213" s="1"/>
  <c r="A31" i="213" s="1"/>
  <c r="A32" i="213" s="1"/>
  <c r="A33" i="213" s="1"/>
  <c r="L16" i="213"/>
  <c r="M16" i="213" s="1"/>
  <c r="L60" i="208"/>
  <c r="K60" i="208"/>
  <c r="J60" i="208"/>
  <c r="I60" i="208"/>
  <c r="H60" i="208"/>
  <c r="G60" i="208"/>
  <c r="A43" i="208"/>
  <c r="A44" i="208" s="1"/>
  <c r="A45" i="208" s="1"/>
  <c r="A46" i="208" s="1"/>
  <c r="A47" i="208" s="1"/>
  <c r="A48" i="208" s="1"/>
  <c r="A49" i="208" s="1"/>
  <c r="A50" i="208" s="1"/>
  <c r="A51" i="208" s="1"/>
  <c r="A52" i="208" s="1"/>
  <c r="A53" i="208" s="1"/>
  <c r="A54" i="208" s="1"/>
  <c r="A55" i="208" s="1"/>
  <c r="A56" i="208" s="1"/>
  <c r="H41" i="208"/>
  <c r="I41" i="208" s="1"/>
  <c r="J41" i="208" s="1"/>
  <c r="K41" i="208" s="1"/>
  <c r="L41" i="208" s="1"/>
  <c r="L35" i="208"/>
  <c r="K35" i="208"/>
  <c r="J35" i="208"/>
  <c r="I35" i="208"/>
  <c r="H35" i="208"/>
  <c r="G35" i="208"/>
  <c r="A18" i="208"/>
  <c r="A19" i="208" s="1"/>
  <c r="A20" i="208" s="1"/>
  <c r="A21" i="208" s="1"/>
  <c r="A22" i="208" s="1"/>
  <c r="A23" i="208" s="1"/>
  <c r="A24" i="208" s="1"/>
  <c r="A25" i="208" s="1"/>
  <c r="A26" i="208" s="1"/>
  <c r="A27" i="208" s="1"/>
  <c r="A28" i="208" s="1"/>
  <c r="A29" i="208" s="1"/>
  <c r="A30" i="208" s="1"/>
  <c r="A31" i="208" s="1"/>
  <c r="H16" i="208"/>
  <c r="I16" i="208" s="1"/>
  <c r="J16" i="208" s="1"/>
  <c r="K16" i="208" s="1"/>
  <c r="L16" i="208" s="1"/>
  <c r="K53" i="207"/>
  <c r="J53" i="207"/>
  <c r="I53" i="207"/>
  <c r="H53" i="207"/>
  <c r="G53" i="207"/>
  <c r="A18" i="207"/>
  <c r="A19" i="207" s="1"/>
  <c r="A20" i="207" s="1"/>
  <c r="A21" i="207" s="1"/>
  <c r="A22" i="207" s="1"/>
  <c r="A23" i="207" s="1"/>
  <c r="A24" i="207" s="1"/>
  <c r="A25" i="207" s="1"/>
  <c r="A26" i="207" s="1"/>
  <c r="A27" i="207" s="1"/>
  <c r="A28" i="207" s="1"/>
  <c r="A29" i="207" s="1"/>
  <c r="A31" i="207" s="1"/>
  <c r="A32" i="207" s="1"/>
  <c r="A33" i="207" s="1"/>
  <c r="A34" i="207" s="1"/>
  <c r="A35" i="207" s="1"/>
  <c r="A36" i="207" s="1"/>
  <c r="A37" i="207" s="1"/>
  <c r="A38" i="207" s="1"/>
  <c r="A39" i="207" s="1"/>
  <c r="A40" i="207" s="1"/>
  <c r="A41" i="207" s="1"/>
  <c r="A42" i="207" s="1"/>
  <c r="A43" i="207" s="1"/>
  <c r="A44" i="207" s="1"/>
  <c r="A45" i="207" s="1"/>
  <c r="A46" i="207" s="1"/>
  <c r="A47" i="207" s="1"/>
  <c r="A48" i="207" s="1"/>
  <c r="A49" i="207" s="1"/>
  <c r="L53" i="206"/>
  <c r="K53" i="206"/>
  <c r="J53" i="206"/>
  <c r="I53" i="206"/>
  <c r="H53" i="206"/>
  <c r="G53" i="206"/>
  <c r="A18" i="206"/>
  <c r="A19" i="206" s="1"/>
  <c r="A20" i="206" s="1"/>
  <c r="A21" i="206" s="1"/>
  <c r="A22" i="206" s="1"/>
  <c r="A23" i="206" s="1"/>
  <c r="A24" i="206" s="1"/>
  <c r="A25" i="206" s="1"/>
  <c r="A26" i="206" s="1"/>
  <c r="A27" i="206" s="1"/>
  <c r="A28" i="206" s="1"/>
  <c r="A29" i="206" s="1"/>
  <c r="A31" i="206" s="1"/>
  <c r="A32" i="206" s="1"/>
  <c r="A33" i="206" s="1"/>
  <c r="A34" i="206" s="1"/>
  <c r="A35" i="206" s="1"/>
  <c r="A36" i="206" s="1"/>
  <c r="A37" i="206" s="1"/>
  <c r="A38" i="206" s="1"/>
  <c r="A39" i="206" s="1"/>
  <c r="A40" i="206" s="1"/>
  <c r="A41" i="206" s="1"/>
  <c r="A42" i="206" s="1"/>
  <c r="A43" i="206" s="1"/>
  <c r="A44" i="206" s="1"/>
  <c r="A45" i="206" s="1"/>
  <c r="A46" i="206" s="1"/>
  <c r="A47" i="206" s="1"/>
  <c r="A48" i="206" s="1"/>
  <c r="A49" i="206" s="1"/>
  <c r="L16" i="206"/>
  <c r="O53" i="205"/>
  <c r="N53" i="205"/>
  <c r="M53" i="205"/>
  <c r="L53" i="205"/>
  <c r="K53" i="205"/>
  <c r="J53" i="205"/>
  <c r="H53" i="205"/>
  <c r="G53" i="205"/>
  <c r="A18" i="205"/>
  <c r="A19" i="205" s="1"/>
  <c r="A20" i="205" s="1"/>
  <c r="A21" i="205" s="1"/>
  <c r="A22" i="205" s="1"/>
  <c r="A23" i="205" s="1"/>
  <c r="A24" i="205" s="1"/>
  <c r="A25" i="205" s="1"/>
  <c r="A26" i="205" s="1"/>
  <c r="A27" i="205" s="1"/>
  <c r="A28" i="205" s="1"/>
  <c r="A29" i="205" s="1"/>
  <c r="A31" i="205" s="1"/>
  <c r="A32" i="205" s="1"/>
  <c r="A33" i="205" s="1"/>
  <c r="A34" i="205" s="1"/>
  <c r="A35" i="205" s="1"/>
  <c r="A36" i="205" s="1"/>
  <c r="A37" i="205" s="1"/>
  <c r="A38" i="205" s="1"/>
  <c r="A39" i="205" s="1"/>
  <c r="A40" i="205" s="1"/>
  <c r="A41" i="205" s="1"/>
  <c r="A42" i="205" s="1"/>
  <c r="A43" i="205" s="1"/>
  <c r="A44" i="205" s="1"/>
  <c r="A45" i="205" s="1"/>
  <c r="A46" i="205" s="1"/>
  <c r="A47" i="205" s="1"/>
  <c r="A48" i="205" s="1"/>
  <c r="A49" i="205" s="1"/>
  <c r="H16" i="205"/>
  <c r="I16" i="205" s="1"/>
  <c r="J16" i="205" s="1"/>
  <c r="K16" i="205" s="1"/>
  <c r="D33" i="211"/>
  <c r="L37" i="214"/>
  <c r="K37" i="214"/>
  <c r="J37" i="214"/>
  <c r="I37" i="214"/>
  <c r="G37" i="214"/>
  <c r="F39" i="214"/>
  <c r="F39" i="213"/>
  <c r="O63" i="211"/>
  <c r="N63" i="211"/>
  <c r="M63" i="211"/>
  <c r="L63" i="211"/>
  <c r="K63" i="211"/>
  <c r="J63" i="211"/>
  <c r="I63" i="211"/>
  <c r="H63" i="211"/>
  <c r="G63" i="211"/>
  <c r="H43" i="211"/>
  <c r="I43" i="211" s="1"/>
  <c r="J43" i="211" s="1"/>
  <c r="K43" i="211" s="1"/>
  <c r="A45" i="211"/>
  <c r="A46" i="211" s="1"/>
  <c r="A47" i="211" s="1"/>
  <c r="A48" i="211" s="1"/>
  <c r="A49" i="211" s="1"/>
  <c r="A50" i="211" s="1"/>
  <c r="A51" i="211" s="1"/>
  <c r="A52" i="211" s="1"/>
  <c r="A53" i="211" s="1"/>
  <c r="A54" i="211" s="1"/>
  <c r="A55" i="211" s="1"/>
  <c r="A56" i="211" s="1"/>
  <c r="A57" i="211" s="1"/>
  <c r="A58" i="211" s="1"/>
  <c r="A59" i="211" s="1"/>
  <c r="N37" i="211"/>
  <c r="M37" i="211"/>
  <c r="L37" i="211"/>
  <c r="K37" i="211"/>
  <c r="J37" i="211"/>
  <c r="I37" i="211"/>
  <c r="H37" i="211"/>
  <c r="G37" i="211"/>
  <c r="H16" i="211"/>
  <c r="A18" i="211"/>
  <c r="A19" i="211" s="1"/>
  <c r="A20" i="211" s="1"/>
  <c r="A21" i="211" s="1"/>
  <c r="A22" i="211" s="1"/>
  <c r="A23" i="211" s="1"/>
  <c r="A24" i="211" s="1"/>
  <c r="A25" i="211" s="1"/>
  <c r="A26" i="211" s="1"/>
  <c r="A27" i="211" s="1"/>
  <c r="A28" i="211" s="1"/>
  <c r="A29" i="211" s="1"/>
  <c r="A30" i="211" s="1"/>
  <c r="A31" i="211" s="1"/>
  <c r="A32" i="211" s="1"/>
  <c r="A33" i="211" s="1"/>
  <c r="F39" i="211"/>
  <c r="F37" i="208"/>
  <c r="L61" i="204"/>
  <c r="K61" i="204"/>
  <c r="J61" i="204"/>
  <c r="I61" i="204"/>
  <c r="H61" i="204"/>
  <c r="L41" i="204"/>
  <c r="G61" i="204"/>
  <c r="A43" i="204"/>
  <c r="A44" i="204" s="1"/>
  <c r="A45" i="204" s="1"/>
  <c r="A46" i="204" s="1"/>
  <c r="A47" i="204" s="1"/>
  <c r="A49" i="204" s="1"/>
  <c r="A50" i="204" s="1"/>
  <c r="A51" i="204" s="1"/>
  <c r="A52" i="204" s="1"/>
  <c r="A53" i="204" s="1"/>
  <c r="A54" i="204" s="1"/>
  <c r="A55" i="204" s="1"/>
  <c r="A56" i="204" s="1"/>
  <c r="A57" i="204" s="1"/>
  <c r="F37" i="204"/>
  <c r="M61" i="203"/>
  <c r="L61" i="203"/>
  <c r="K61" i="203"/>
  <c r="J61" i="203"/>
  <c r="I61" i="203"/>
  <c r="H61" i="203"/>
  <c r="L41" i="203"/>
  <c r="M41" i="203" s="1"/>
  <c r="G61" i="203"/>
  <c r="A43" i="203"/>
  <c r="A44" i="203" s="1"/>
  <c r="A45" i="203" s="1"/>
  <c r="A46" i="203" s="1"/>
  <c r="A47" i="203" s="1"/>
  <c r="A49" i="203" s="1"/>
  <c r="A50" i="203" s="1"/>
  <c r="A51" i="203" s="1"/>
  <c r="A52" i="203" s="1"/>
  <c r="A53" i="203" s="1"/>
  <c r="A54" i="203" s="1"/>
  <c r="A55" i="203" s="1"/>
  <c r="A56" i="203" s="1"/>
  <c r="A57" i="203" s="1"/>
  <c r="F37" i="203"/>
  <c r="Q61" i="202"/>
  <c r="O61" i="202"/>
  <c r="N61" i="202"/>
  <c r="L61" i="202"/>
  <c r="K61" i="202"/>
  <c r="I61" i="202"/>
  <c r="H41" i="202"/>
  <c r="I41" i="202" s="1"/>
  <c r="J41" i="202" s="1"/>
  <c r="K41" i="202" s="1"/>
  <c r="M41" i="202" s="1"/>
  <c r="H61" i="202"/>
  <c r="G61" i="202"/>
  <c r="A43" i="202"/>
  <c r="A44" i="202" s="1"/>
  <c r="A45" i="202" s="1"/>
  <c r="A46" i="202" s="1"/>
  <c r="A47" i="202" s="1"/>
  <c r="A49" i="202" s="1"/>
  <c r="A50" i="202" s="1"/>
  <c r="A51" i="202" s="1"/>
  <c r="A52" i="202" s="1"/>
  <c r="A53" i="202" s="1"/>
  <c r="A54" i="202" s="1"/>
  <c r="A55" i="202" s="1"/>
  <c r="A56" i="202" s="1"/>
  <c r="A57" i="202" s="1"/>
  <c r="F37" i="202"/>
  <c r="H4" i="126"/>
  <c r="H24" i="126"/>
  <c r="H6" i="124"/>
  <c r="H26" i="124"/>
  <c r="H29" i="1"/>
  <c r="H6" i="1"/>
  <c r="K16" i="202" l="1"/>
  <c r="L43" i="211"/>
  <c r="M43" i="211" s="1"/>
  <c r="N43" i="211" s="1"/>
  <c r="O43" i="211" s="1"/>
  <c r="I16" i="211"/>
  <c r="J16" i="211" s="1"/>
  <c r="K16" i="211" s="1"/>
  <c r="L16" i="211" s="1"/>
  <c r="L16" i="205"/>
  <c r="M16" i="205" s="1"/>
  <c r="N16" i="205" s="1"/>
  <c r="O16" i="205" s="1"/>
  <c r="B8" i="124"/>
  <c r="G17" i="126"/>
  <c r="E16" i="1"/>
  <c r="B34" i="124"/>
  <c r="E7" i="124"/>
  <c r="G41" i="1"/>
  <c r="C10" i="124"/>
  <c r="C12" i="124"/>
  <c r="C12" i="126"/>
  <c r="E29" i="126"/>
  <c r="C10" i="1"/>
  <c r="B33" i="124"/>
  <c r="H42" i="1"/>
  <c r="H5" i="126"/>
  <c r="C6" i="126"/>
  <c r="B30" i="1"/>
  <c r="C32" i="124"/>
  <c r="E31" i="126"/>
  <c r="C30" i="1"/>
  <c r="F21" i="126"/>
  <c r="E35" i="1"/>
  <c r="F2" i="124"/>
  <c r="E15" i="126"/>
  <c r="E10" i="126"/>
  <c r="B16" i="1"/>
  <c r="E30" i="124"/>
  <c r="C15" i="124"/>
  <c r="E14" i="124"/>
  <c r="B9" i="126"/>
  <c r="C35" i="126"/>
  <c r="E9" i="126"/>
  <c r="C28" i="124"/>
  <c r="B30" i="126"/>
  <c r="E7" i="126"/>
  <c r="E13" i="126"/>
  <c r="C39" i="1"/>
  <c r="F2" i="1"/>
  <c r="L1" i="126"/>
  <c r="B13" i="1"/>
  <c r="C16" i="1"/>
  <c r="E36" i="1"/>
  <c r="E8" i="126"/>
  <c r="C30" i="124"/>
  <c r="A22" i="126"/>
  <c r="E27" i="126"/>
  <c r="B9" i="1"/>
  <c r="B14" i="124"/>
  <c r="E32" i="126"/>
  <c r="C38" i="1"/>
  <c r="C15" i="1"/>
  <c r="B14" i="126"/>
  <c r="H38" i="124"/>
  <c r="C30" i="126"/>
  <c r="C32" i="1"/>
  <c r="H36" i="126"/>
  <c r="B34" i="126"/>
  <c r="E12" i="1"/>
  <c r="E26" i="126"/>
  <c r="E34" i="126"/>
  <c r="C14" i="124"/>
  <c r="E12" i="124"/>
  <c r="E11" i="124"/>
  <c r="E32" i="124"/>
  <c r="E13" i="1"/>
  <c r="B36" i="124"/>
  <c r="C8" i="124"/>
  <c r="B38" i="1"/>
  <c r="E28" i="124"/>
  <c r="B6" i="126"/>
  <c r="B28" i="126"/>
  <c r="F1" i="126"/>
  <c r="B13" i="124"/>
  <c r="C7" i="1"/>
  <c r="G25" i="126"/>
  <c r="B7" i="124"/>
  <c r="C33" i="124"/>
  <c r="E30" i="1"/>
  <c r="E31" i="1"/>
  <c r="E31" i="124"/>
  <c r="B7" i="1"/>
  <c r="C15" i="126"/>
  <c r="H18" i="124"/>
  <c r="E11" i="126"/>
  <c r="C11" i="1"/>
  <c r="C12" i="1"/>
  <c r="G16" i="126"/>
  <c r="E34" i="124"/>
  <c r="C32" i="126"/>
  <c r="B10" i="126"/>
  <c r="E15" i="1"/>
  <c r="E12" i="126"/>
  <c r="H39" i="124"/>
  <c r="C35" i="1"/>
  <c r="B31" i="124"/>
  <c r="B11" i="1"/>
  <c r="C16" i="124"/>
  <c r="C8" i="126"/>
  <c r="B14" i="1"/>
  <c r="E9" i="1"/>
  <c r="E15" i="124"/>
  <c r="C8" i="1"/>
  <c r="B15" i="126"/>
  <c r="C13" i="124"/>
  <c r="C34" i="124"/>
  <c r="C28" i="126"/>
  <c r="B8" i="1"/>
  <c r="B31" i="126"/>
  <c r="C34" i="1"/>
  <c r="C33" i="126"/>
  <c r="G42" i="1"/>
  <c r="E9" i="124"/>
  <c r="E14" i="126"/>
  <c r="B39" i="1"/>
  <c r="B32" i="1"/>
  <c r="G38" i="124"/>
  <c r="C9" i="124"/>
  <c r="B7" i="126"/>
  <c r="E37" i="1"/>
  <c r="E33" i="124"/>
  <c r="C14" i="126"/>
  <c r="H37" i="126"/>
  <c r="B30" i="124"/>
  <c r="B35" i="1"/>
  <c r="B34" i="1"/>
  <c r="E27" i="124"/>
  <c r="E10" i="124"/>
  <c r="C29" i="126"/>
  <c r="B27" i="124"/>
  <c r="B36" i="1"/>
  <c r="H41" i="1"/>
  <c r="B32" i="124"/>
  <c r="C31" i="1"/>
  <c r="O1" i="126"/>
  <c r="C11" i="126"/>
  <c r="G39" i="124"/>
  <c r="E39" i="1"/>
  <c r="H17" i="126"/>
  <c r="B32" i="126"/>
  <c r="C31" i="126"/>
  <c r="C36" i="124"/>
  <c r="B10" i="1"/>
  <c r="G37" i="126"/>
  <c r="G18" i="124"/>
  <c r="E33" i="1"/>
  <c r="E11" i="1"/>
  <c r="B15" i="124"/>
  <c r="C27" i="126"/>
  <c r="G36" i="126"/>
  <c r="E6" i="126"/>
  <c r="E14" i="1"/>
  <c r="G18" i="1"/>
  <c r="C10" i="126"/>
  <c r="E10" i="1"/>
  <c r="C13" i="1"/>
  <c r="C33" i="1"/>
  <c r="G19" i="1"/>
  <c r="H16" i="126"/>
  <c r="E32" i="1"/>
  <c r="C35" i="124"/>
  <c r="C27" i="124"/>
  <c r="B10" i="124"/>
  <c r="E30" i="126"/>
  <c r="E35" i="126"/>
  <c r="B15" i="1"/>
  <c r="C37" i="1"/>
  <c r="C7" i="124"/>
  <c r="C29" i="124"/>
  <c r="B35" i="124"/>
  <c r="B12" i="126"/>
  <c r="H25" i="126"/>
  <c r="B33" i="1"/>
  <c r="B29" i="126"/>
  <c r="B8" i="126"/>
  <c r="C9" i="126"/>
  <c r="B16" i="124"/>
  <c r="C7" i="126"/>
  <c r="C11" i="124"/>
  <c r="G5" i="126"/>
  <c r="B31" i="1"/>
  <c r="C34" i="126"/>
  <c r="E7" i="1"/>
  <c r="E8" i="124"/>
  <c r="B27" i="126"/>
  <c r="B12" i="124"/>
  <c r="A2" i="126"/>
  <c r="B37" i="1"/>
  <c r="E38" i="1"/>
  <c r="E13" i="124"/>
  <c r="E16" i="124"/>
  <c r="C13" i="126"/>
  <c r="E8" i="1"/>
  <c r="B12" i="1"/>
  <c r="C9" i="1"/>
  <c r="B11" i="126"/>
  <c r="B13" i="126"/>
  <c r="H18" i="1"/>
  <c r="E29" i="124"/>
  <c r="C36" i="1"/>
  <c r="B35" i="126"/>
  <c r="H19" i="1"/>
  <c r="B28" i="124"/>
  <c r="B11" i="124"/>
  <c r="C26" i="126"/>
  <c r="E34" i="1"/>
  <c r="B9" i="124"/>
  <c r="B26" i="126"/>
  <c r="E36" i="124"/>
  <c r="H19" i="124"/>
  <c r="E35" i="124"/>
  <c r="B33" i="126"/>
  <c r="E33" i="126"/>
  <c r="C31" i="124"/>
  <c r="G19" i="124"/>
  <c r="E28" i="126"/>
  <c r="C14" i="1"/>
  <c r="B29" i="124"/>
  <c r="N16" i="202" l="1"/>
  <c r="O16" i="202" s="1"/>
  <c r="P16" i="202" s="1"/>
  <c r="L16" i="202"/>
  <c r="A33" i="126"/>
  <c r="A26" i="126"/>
  <c r="A39" i="1"/>
  <c r="A35" i="1"/>
  <c r="A36" i="1"/>
  <c r="H40" i="124"/>
  <c r="A28" i="124"/>
  <c r="D14" i="1"/>
  <c r="A9" i="1"/>
  <c r="A31" i="1"/>
  <c r="D37" i="1"/>
  <c r="D16" i="1"/>
  <c r="A14" i="124"/>
  <c r="A15" i="126"/>
  <c r="D12" i="1"/>
  <c r="D7" i="1"/>
  <c r="G45" i="1"/>
  <c r="G40" i="124"/>
  <c r="A34" i="126"/>
  <c r="D9" i="1"/>
  <c r="A14" i="1"/>
  <c r="A32" i="124"/>
  <c r="D36" i="1"/>
  <c r="A11" i="126"/>
  <c r="D11" i="1"/>
  <c r="H22" i="1"/>
  <c r="A8" i="126"/>
  <c r="A27" i="126"/>
  <c r="D33" i="124"/>
  <c r="A30" i="124"/>
  <c r="D30" i="1"/>
  <c r="D8" i="1"/>
  <c r="A7" i="126"/>
  <c r="D35" i="1"/>
  <c r="D30" i="124"/>
  <c r="A14" i="126"/>
  <c r="H45" i="1"/>
  <c r="D7" i="124"/>
  <c r="H18" i="126"/>
  <c r="D31" i="124"/>
  <c r="A10" i="126"/>
  <c r="F25" i="1"/>
  <c r="A15" i="1"/>
  <c r="D28" i="124"/>
  <c r="A33" i="124"/>
  <c r="A16" i="1"/>
  <c r="G22" i="1"/>
  <c r="H38" i="126"/>
  <c r="D34" i="1"/>
  <c r="D39" i="1"/>
  <c r="A12" i="1"/>
  <c r="D34" i="124"/>
  <c r="H20" i="124"/>
  <c r="D33" i="1"/>
  <c r="A16" i="124"/>
  <c r="D35" i="124"/>
  <c r="A6" i="126"/>
  <c r="A9" i="126"/>
  <c r="A30" i="126"/>
  <c r="A15" i="124"/>
  <c r="D38" i="1"/>
  <c r="D10" i="1"/>
  <c r="D15" i="124"/>
  <c r="D27" i="124"/>
  <c r="A37" i="1"/>
  <c r="A8" i="124"/>
  <c r="A12" i="124"/>
  <c r="L21" i="126"/>
  <c r="A32" i="126"/>
  <c r="D29" i="124"/>
  <c r="A33" i="1"/>
  <c r="A10" i="124"/>
  <c r="D11" i="124"/>
  <c r="D13" i="124"/>
  <c r="A31" i="124"/>
  <c r="A11" i="124"/>
  <c r="A36" i="124"/>
  <c r="F22" i="124"/>
  <c r="D13" i="1"/>
  <c r="D36" i="124"/>
  <c r="O21" i="126"/>
  <c r="D10" i="124"/>
  <c r="A38" i="1"/>
  <c r="A34" i="124"/>
  <c r="A28" i="126"/>
  <c r="A10" i="1"/>
  <c r="A12" i="126"/>
  <c r="A34" i="1"/>
  <c r="D32" i="124"/>
  <c r="D14" i="124"/>
  <c r="D15" i="1"/>
  <c r="D31" i="1"/>
  <c r="A29" i="126"/>
  <c r="A8" i="1"/>
  <c r="A31" i="126"/>
  <c r="D8" i="124"/>
  <c r="A32" i="1"/>
  <c r="A13" i="1"/>
  <c r="G38" i="126"/>
  <c r="A13" i="124"/>
  <c r="A29" i="124"/>
  <c r="D9" i="124"/>
  <c r="A13" i="126"/>
  <c r="A9" i="124"/>
  <c r="D16" i="124"/>
  <c r="G20" i="124"/>
  <c r="A35" i="124"/>
  <c r="G18" i="126"/>
  <c r="A35" i="126"/>
  <c r="D12" i="124"/>
  <c r="D3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tc={307CFC77-2B7A-4BB6-AE58-16D75290A627}</author>
    <author>tc={B4C97DBB-0B70-44C2-8B3D-D8185788B6A2}</author>
    <author>tc={66BFEFFA-084B-4C01-8DC7-37333B1D2C45}</author>
    <author>tc={02F2F0F3-7DA9-4B38-A958-E63ACE6CA847}</author>
    <author>tc={E3F12684-FB11-428A-BC19-24663332890F}</author>
  </authors>
  <commentList>
    <comment ref="K15" authorId="0" shapeId="0" xr:uid="{00000000-0006-0000-0700-000001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Muuta 12:00-ks</t>
      </text>
    </comment>
    <comment ref="L15" authorId="1" shapeId="0" xr:uid="{00000000-0006-0000-0700-000002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Lisareis juurde</t>
      </text>
    </comment>
    <comment ref="P15" authorId="2" shapeId="0" xr:uid="{00000000-0006-0000-0700-000003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Lisareis juurde</t>
      </text>
    </comment>
    <comment ref="M40" authorId="3" shapeId="0" xr:uid="{00000000-0006-0000-0700-000004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Lisareis juurde</t>
      </text>
    </comment>
    <comment ref="Q40" authorId="4" shapeId="0" xr:uid="{00000000-0006-0000-0700-000005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Lisareis juurde</t>
      </text>
    </comment>
  </commentList>
</comments>
</file>

<file path=xl/sharedStrings.xml><?xml version="1.0" encoding="utf-8"?>
<sst xmlns="http://schemas.openxmlformats.org/spreadsheetml/2006/main" count="1403" uniqueCount="221">
  <si>
    <t>Nr.</t>
  </si>
  <si>
    <t>01</t>
  </si>
  <si>
    <t>1-7</t>
  </si>
  <si>
    <t xml:space="preserve">Pārvadātāja nosaukums, zīmogs ( spiedogs ) un </t>
  </si>
  <si>
    <t>atbildīgās personas paraksts:</t>
  </si>
  <si>
    <t>Attālums km no maršruta sākuma</t>
  </si>
  <si>
    <t xml:space="preserve">Attālums km līdz nākoš. pieturai </t>
  </si>
  <si>
    <t>Pieturas kods</t>
  </si>
  <si>
    <t>Braukšanas laiks līdz nākošai pieturai</t>
  </si>
  <si>
    <t>Pieturas nosaukums</t>
  </si>
  <si>
    <t xml:space="preserve">Reiss </t>
  </si>
  <si>
    <t>Reiss</t>
  </si>
  <si>
    <t>Reisa izpildes dienas</t>
  </si>
  <si>
    <t>Reisa garums (km)</t>
  </si>
  <si>
    <t>Reisa izpildes laiks (st.,min.)</t>
  </si>
  <si>
    <t>Braukšanas laiks reisā</t>
  </si>
  <si>
    <t>Reisa satiksmes ātrums (km/n)</t>
  </si>
  <si>
    <t>Reisa vid.tehn.ātrums (km/n)</t>
  </si>
  <si>
    <t>Autovadītāju skaits reisā</t>
  </si>
  <si>
    <t xml:space="preserve">             maršrutā</t>
  </si>
  <si>
    <t xml:space="preserve">Maršrutas </t>
  </si>
  <si>
    <t>Stotelės pavadinimas</t>
  </si>
  <si>
    <t>Atstumas km nuo maršruto pradžios</t>
  </si>
  <si>
    <t>Atstumas km iki sekančios stotelės</t>
  </si>
  <si>
    <t>Stotelės kodas</t>
  </si>
  <si>
    <t>Trukmė iki sekančios stotelės</t>
  </si>
  <si>
    <t xml:space="preserve">Reisas </t>
  </si>
  <si>
    <t>Reisas</t>
  </si>
  <si>
    <t>Reiso savaitės dienos</t>
  </si>
  <si>
    <t>Reiso vidutinis greitis (km/h)</t>
  </si>
  <si>
    <t>Reiso trukmė (min)</t>
  </si>
  <si>
    <t>Reiso ilgis (km)</t>
  </si>
  <si>
    <t xml:space="preserve">Attālums km līdz nākošai pieturai </t>
  </si>
  <si>
    <t>AUTOBUSU KUSTĪBAS SARAKSTS MARŠRUTĀ Nr.</t>
  </si>
  <si>
    <t>km pilsētas robežās</t>
  </si>
  <si>
    <t>km ārpus pilsētas robežām</t>
  </si>
  <si>
    <t xml:space="preserve">Maršruta kods: </t>
  </si>
  <si>
    <t>SIA "JELGAVAS
 AUTOBUSU PARKS"</t>
  </si>
  <si>
    <t>SIA "JELGAVAS 
AUTOBUSU PARKS"</t>
  </si>
  <si>
    <t>Peatus</t>
  </si>
  <si>
    <t>Kaugus liini algusest</t>
  </si>
  <si>
    <t xml:space="preserve">Peatuste vaheline kaugus </t>
  </si>
  <si>
    <t>Peatuse kood</t>
  </si>
  <si>
    <t>Sõiduaeg järgmise peatuseni</t>
  </si>
  <si>
    <t>Reis</t>
  </si>
  <si>
    <t>Töötamise päevad</t>
  </si>
  <si>
    <t>Veootsa pikkus (km)</t>
  </si>
  <si>
    <t>Sõiduaeg (h.,min.)</t>
  </si>
  <si>
    <t>Reisi kiirus (km/h)</t>
  </si>
  <si>
    <t>Sõiduplaan kehtib:</t>
  </si>
  <si>
    <t>Liini teenindab:</t>
  </si>
  <si>
    <t>Märkused:</t>
  </si>
  <si>
    <t>Linnaliin</t>
  </si>
  <si>
    <t>0:01-0:02</t>
  </si>
  <si>
    <t>0:00-0:01</t>
  </si>
  <si>
    <t>Nr.5</t>
  </si>
  <si>
    <t>Rägavere tee - Põhjakeskus</t>
  </si>
  <si>
    <t>5-01</t>
  </si>
  <si>
    <t>Rägavere tee</t>
  </si>
  <si>
    <t>5900670-1</t>
  </si>
  <si>
    <t>Kivi</t>
  </si>
  <si>
    <t>5900287-1</t>
  </si>
  <si>
    <t>Piiri</t>
  </si>
  <si>
    <t>5900566-1</t>
  </si>
  <si>
    <t>Kungla</t>
  </si>
  <si>
    <t>5900310-1</t>
  </si>
  <si>
    <t>Polikliinik</t>
  </si>
  <si>
    <t>5900577-1</t>
  </si>
  <si>
    <t>Keskväljak</t>
  </si>
  <si>
    <t>5900232-1</t>
  </si>
  <si>
    <t>Carl Robert Jakobsoni</t>
  </si>
  <si>
    <t>5900056-1</t>
  </si>
  <si>
    <t>Teater</t>
  </si>
  <si>
    <t>5900801-1</t>
  </si>
  <si>
    <t>Rohu</t>
  </si>
  <si>
    <t>5900655-1</t>
  </si>
  <si>
    <t>Lääne</t>
  </si>
  <si>
    <t>5900416-1</t>
  </si>
  <si>
    <t>Kesk</t>
  </si>
  <si>
    <t>5900229-1</t>
  </si>
  <si>
    <t>Põhja</t>
  </si>
  <si>
    <t>5900596-1</t>
  </si>
  <si>
    <t>Näituse</t>
  </si>
  <si>
    <t>5901194-1</t>
  </si>
  <si>
    <t>Põhjakeskus</t>
  </si>
  <si>
    <t>5900598-1</t>
  </si>
  <si>
    <t>1-5</t>
  </si>
  <si>
    <t>Põhjakeskus - Rägavere tee</t>
  </si>
  <si>
    <t>5900505-1</t>
  </si>
  <si>
    <t>5900597-1</t>
  </si>
  <si>
    <t>5900230-1</t>
  </si>
  <si>
    <t>5900415-1</t>
  </si>
  <si>
    <t>5900653-1</t>
  </si>
  <si>
    <t>5900800-1</t>
  </si>
  <si>
    <t>Lai</t>
  </si>
  <si>
    <t>5900346-1</t>
  </si>
  <si>
    <t>5900255-1</t>
  </si>
  <si>
    <t>5900576-1</t>
  </si>
  <si>
    <t>5900311-1</t>
  </si>
  <si>
    <t>5900567-1</t>
  </si>
  <si>
    <t>5900286-1</t>
  </si>
  <si>
    <t>6</t>
  </si>
  <si>
    <t>7</t>
  </si>
  <si>
    <t>Nr.1</t>
  </si>
  <si>
    <t>Piira - Näpi</t>
  </si>
  <si>
    <t>1-01</t>
  </si>
  <si>
    <t>Piira</t>
  </si>
  <si>
    <t>5900565-1</t>
  </si>
  <si>
    <t>Palermo</t>
  </si>
  <si>
    <t>5900382-1</t>
  </si>
  <si>
    <t>Mäe</t>
  </si>
  <si>
    <t>5900464-1</t>
  </si>
  <si>
    <t>Tartu</t>
  </si>
  <si>
    <t>5900794-1</t>
  </si>
  <si>
    <t>Karja</t>
  </si>
  <si>
    <t>5900209-1</t>
  </si>
  <si>
    <t>Side</t>
  </si>
  <si>
    <t>5900728-1</t>
  </si>
  <si>
    <t>Bussijaam</t>
  </si>
  <si>
    <t>5900055-1</t>
  </si>
  <si>
    <t>Laada</t>
  </si>
  <si>
    <t>5900338-1</t>
  </si>
  <si>
    <t>Võidu</t>
  </si>
  <si>
    <t>5900979-1</t>
  </si>
  <si>
    <t>Õli</t>
  </si>
  <si>
    <t>5901012-1</t>
  </si>
  <si>
    <t>Vilepilli</t>
  </si>
  <si>
    <t>5900867-1</t>
  </si>
  <si>
    <t>Narva</t>
  </si>
  <si>
    <t>5900485-1</t>
  </si>
  <si>
    <t>Näpi</t>
  </si>
  <si>
    <t>5900508-1</t>
  </si>
  <si>
    <t>5900484-1</t>
  </si>
  <si>
    <t>Kauba</t>
  </si>
  <si>
    <t>5900220-1</t>
  </si>
  <si>
    <t>Raudteejaam</t>
  </si>
  <si>
    <t>5900635-1</t>
  </si>
  <si>
    <t>5900980-1</t>
  </si>
  <si>
    <t>5900729-1</t>
  </si>
  <si>
    <t>5900210-1</t>
  </si>
  <si>
    <t>5900795-1</t>
  </si>
  <si>
    <t>5900465-1</t>
  </si>
  <si>
    <t>5900381-1</t>
  </si>
  <si>
    <t>Nr.2</t>
  </si>
  <si>
    <t>Piira - Lihakombinaat</t>
  </si>
  <si>
    <t>2-01</t>
  </si>
  <si>
    <t>Seminari</t>
  </si>
  <si>
    <t>5900726-1</t>
  </si>
  <si>
    <t>Arkna tee</t>
  </si>
  <si>
    <t>5900040-1</t>
  </si>
  <si>
    <t>Papiaru</t>
  </si>
  <si>
    <t>5901202-1</t>
  </si>
  <si>
    <t>Roodevälja</t>
  </si>
  <si>
    <t>5900660-1</t>
  </si>
  <si>
    <t>Lihakombinaat</t>
  </si>
  <si>
    <t>5900659-1</t>
  </si>
  <si>
    <t>Lihakombinaat - Piira</t>
  </si>
  <si>
    <t>5900661-1</t>
  </si>
  <si>
    <t>5901201-1</t>
  </si>
  <si>
    <t>5900036-1</t>
  </si>
  <si>
    <t>5900727-1</t>
  </si>
  <si>
    <t>Pauluse kalmistu</t>
  </si>
  <si>
    <t>5901156-1</t>
  </si>
  <si>
    <t>Lilleoru</t>
  </si>
  <si>
    <t>5900542-1</t>
  </si>
  <si>
    <t>Ööbiku</t>
  </si>
  <si>
    <t>5901018-1</t>
  </si>
  <si>
    <t>Haigla</t>
  </si>
  <si>
    <t>5900079-1</t>
  </si>
  <si>
    <t>Saueaugu</t>
  </si>
  <si>
    <t>5900710-1</t>
  </si>
  <si>
    <t>0:01-0:03</t>
  </si>
  <si>
    <t>0:02-0:03</t>
  </si>
  <si>
    <t>Nr.3</t>
  </si>
  <si>
    <t>Tõrma - Keskväljak - Tõrma</t>
  </si>
  <si>
    <t>3-02</t>
  </si>
  <si>
    <t>3-01</t>
  </si>
  <si>
    <t>Tõrma kalmistu</t>
  </si>
  <si>
    <t>5900823-1</t>
  </si>
  <si>
    <t>Tarva</t>
  </si>
  <si>
    <t>5900797-1</t>
  </si>
  <si>
    <t>Vallimäe</t>
  </si>
  <si>
    <t>5900886-1</t>
  </si>
  <si>
    <t>Tulika</t>
  </si>
  <si>
    <t>5900815-1</t>
  </si>
  <si>
    <t>Õie</t>
  </si>
  <si>
    <t>5901011-1</t>
  </si>
  <si>
    <t>Tammiku</t>
  </si>
  <si>
    <t>5900777-1</t>
  </si>
  <si>
    <t>5900822-1</t>
  </si>
  <si>
    <t>Tõrma - Koidula - Tõrma</t>
  </si>
  <si>
    <t>5900778-1</t>
  </si>
  <si>
    <t>5901010-1</t>
  </si>
  <si>
    <t>5900816-1</t>
  </si>
  <si>
    <t>5900887-1</t>
  </si>
  <si>
    <t>5900796-1</t>
  </si>
  <si>
    <t>Viru</t>
  </si>
  <si>
    <t>5900953-1</t>
  </si>
  <si>
    <t>5900709-1</t>
  </si>
  <si>
    <t>5900078-1</t>
  </si>
  <si>
    <t>5901017-1</t>
  </si>
  <si>
    <t>5900541-1</t>
  </si>
  <si>
    <t>5901107-1</t>
  </si>
  <si>
    <t>Rakvere linna bussiliin</t>
  </si>
  <si>
    <t>AS Hansabuss</t>
  </si>
  <si>
    <t>5901241-1</t>
  </si>
  <si>
    <t xml:space="preserve">Liini teenindamine esmaspäevast reedeni </t>
  </si>
  <si>
    <t xml:space="preserve">Liini teenindamine laupäeval </t>
  </si>
  <si>
    <t xml:space="preserve">Liini teenindamine pühapäeval ja riiklikel pühadel </t>
  </si>
  <si>
    <t>Kinnitan:</t>
  </si>
  <si>
    <t>Triin Varek</t>
  </si>
  <si>
    <t>linnapea</t>
  </si>
  <si>
    <t>/kuupäev digiallkirjas/</t>
  </si>
  <si>
    <t>5901245-1</t>
  </si>
  <si>
    <t>1-02</t>
  </si>
  <si>
    <t>1-03</t>
  </si>
  <si>
    <t>5-02</t>
  </si>
  <si>
    <t>5-03</t>
  </si>
  <si>
    <t>Aiand</t>
  </si>
  <si>
    <t>Piira - Näpi-Piira</t>
  </si>
  <si>
    <t>Keskuse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</si>
</sst>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0"/>
    <numFmt numFmtId="166" formatCode="h:mm;@"/>
    <numFmt numFmtId="167" formatCode="0.000"/>
    <numFmt numFmtId="168" formatCode="0.000;;"/>
    <numFmt numFmtId="169" formatCode="hh:mm;;"/>
    <numFmt numFmtId="170" formatCode="yyyy/mm/dd;@"/>
    <numFmt numFmtId="171" formatCode="000"/>
  </numFmts>
  <fonts count="27" x14ac:knownFonts="1">
    <font>
      <sz val="10"/>
      <name val="Arial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6"/>
      <name val="Arial"/>
      <family val="2"/>
    </font>
    <font>
      <sz val="9"/>
      <name val="Arial"/>
      <charset val="186"/>
    </font>
    <font>
      <b/>
      <u/>
      <sz val="16"/>
      <color indexed="10"/>
      <name val="Arial"/>
      <family val="2"/>
      <charset val="186"/>
    </font>
    <font>
      <b/>
      <sz val="10"/>
      <name val="Arial Narrow"/>
      <family val="2"/>
      <charset val="186"/>
    </font>
    <font>
      <sz val="10"/>
      <name val="Arial Narrow"/>
      <family val="2"/>
      <charset val="186"/>
    </font>
    <font>
      <b/>
      <sz val="11"/>
      <name val="Arial Narrow"/>
      <family val="2"/>
      <charset val="186"/>
    </font>
    <font>
      <sz val="14"/>
      <name val="Arial Narrow"/>
      <family val="2"/>
      <charset val="186"/>
    </font>
    <font>
      <b/>
      <sz val="14"/>
      <name val="Arial Narrow"/>
      <family val="2"/>
      <charset val="186"/>
    </font>
    <font>
      <sz val="9"/>
      <name val="Arial Narrow"/>
      <family val="2"/>
      <charset val="186"/>
    </font>
    <font>
      <b/>
      <sz val="12"/>
      <name val="Arial Narrow"/>
      <family val="2"/>
      <charset val="186"/>
    </font>
    <font>
      <sz val="11"/>
      <name val="Arial Narrow"/>
      <family val="2"/>
      <charset val="186"/>
    </font>
    <font>
      <b/>
      <u/>
      <sz val="16"/>
      <name val="Arial"/>
      <family val="2"/>
      <charset val="186"/>
    </font>
    <font>
      <b/>
      <u/>
      <sz val="12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36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49" fontId="0" fillId="0" borderId="16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4" fillId="0" borderId="0" xfId="0" applyFont="1"/>
    <xf numFmtId="164" fontId="0" fillId="0" borderId="4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8" fontId="0" fillId="0" borderId="3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left" shrinkToFit="1"/>
    </xf>
    <xf numFmtId="167" fontId="0" fillId="0" borderId="4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0" fontId="10" fillId="0" borderId="29" xfId="0" applyFont="1" applyBorder="1"/>
    <xf numFmtId="0" fontId="10" fillId="0" borderId="8" xfId="0" applyFont="1" applyBorder="1"/>
    <xf numFmtId="0" fontId="10" fillId="0" borderId="9" xfId="0" applyFont="1" applyBorder="1" applyAlignment="1">
      <alignment horizontal="right"/>
    </xf>
    <xf numFmtId="0" fontId="10" fillId="0" borderId="10" xfId="0" applyFont="1" applyBorder="1"/>
    <xf numFmtId="0" fontId="10" fillId="0" borderId="0" xfId="0" applyFont="1"/>
    <xf numFmtId="0" fontId="10" fillId="0" borderId="30" xfId="0" applyFont="1" applyBorder="1"/>
    <xf numFmtId="0" fontId="10" fillId="0" borderId="12" xfId="0" applyFont="1" applyBorder="1"/>
    <xf numFmtId="0" fontId="10" fillId="0" borderId="13" xfId="0" applyFont="1" applyBorder="1" applyAlignment="1">
      <alignment horizontal="right"/>
    </xf>
    <xf numFmtId="0" fontId="10" fillId="0" borderId="31" xfId="0" applyFont="1" applyBorder="1"/>
    <xf numFmtId="0" fontId="10" fillId="0" borderId="14" xfId="0" applyFont="1" applyBorder="1"/>
    <xf numFmtId="0" fontId="10" fillId="0" borderId="20" xfId="0" applyFont="1" applyBorder="1" applyAlignment="1">
      <alignment horizontal="right"/>
    </xf>
    <xf numFmtId="0" fontId="10" fillId="0" borderId="3" xfId="0" applyFont="1" applyBorder="1"/>
    <xf numFmtId="0" fontId="9" fillId="0" borderId="2" xfId="0" applyFont="1" applyBorder="1" applyAlignment="1">
      <alignment horizontal="center" vertical="center"/>
    </xf>
    <xf numFmtId="168" fontId="10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169" fontId="10" fillId="0" borderId="3" xfId="0" applyNumberFormat="1" applyFont="1" applyBorder="1" applyAlignment="1">
      <alignment horizontal="center"/>
    </xf>
    <xf numFmtId="169" fontId="10" fillId="0" borderId="16" xfId="0" applyNumberFormat="1" applyFont="1" applyBorder="1" applyAlignment="1">
      <alignment horizontal="center"/>
    </xf>
    <xf numFmtId="169" fontId="10" fillId="0" borderId="4" xfId="0" applyNumberFormat="1" applyFont="1" applyBorder="1" applyAlignment="1">
      <alignment horizontal="center"/>
    </xf>
    <xf numFmtId="169" fontId="10" fillId="0" borderId="17" xfId="0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 shrinkToFit="1"/>
    </xf>
    <xf numFmtId="167" fontId="14" fillId="0" borderId="4" xfId="0" applyNumberFormat="1" applyFont="1" applyBorder="1" applyAlignment="1">
      <alignment horizontal="center" shrinkToFit="1"/>
    </xf>
    <xf numFmtId="167" fontId="14" fillId="0" borderId="15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5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0" fontId="15" fillId="0" borderId="0" xfId="0" applyFont="1"/>
    <xf numFmtId="0" fontId="11" fillId="0" borderId="0" xfId="0" applyFont="1"/>
    <xf numFmtId="49" fontId="11" fillId="0" borderId="0" xfId="0" applyNumberFormat="1" applyFont="1"/>
    <xf numFmtId="0" fontId="5" fillId="0" borderId="25" xfId="0" applyFont="1" applyBorder="1" applyAlignment="1">
      <alignment horizontal="center" vertical="center" wrapText="1"/>
    </xf>
    <xf numFmtId="171" fontId="9" fillId="0" borderId="3" xfId="0" applyNumberFormat="1" applyFont="1" applyBorder="1" applyAlignment="1">
      <alignment horizontal="center" vertical="center"/>
    </xf>
    <xf numFmtId="171" fontId="9" fillId="0" borderId="16" xfId="0" applyNumberFormat="1" applyFont="1" applyBorder="1" applyAlignment="1">
      <alignment horizontal="center" vertical="center"/>
    </xf>
    <xf numFmtId="171" fontId="9" fillId="0" borderId="3" xfId="0" applyNumberFormat="1" applyFont="1" applyBorder="1" applyAlignment="1">
      <alignment horizontal="center" vertical="center" wrapText="1"/>
    </xf>
    <xf numFmtId="171" fontId="9" fillId="0" borderId="16" xfId="0" applyNumberFormat="1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Alignment="1">
      <alignment horizontal="left" shrinkToFit="1"/>
    </xf>
    <xf numFmtId="0" fontId="18" fillId="0" borderId="0" xfId="0" applyFont="1" applyAlignment="1">
      <alignment horizontal="right" shrinkToFit="1"/>
    </xf>
    <xf numFmtId="0" fontId="5" fillId="0" borderId="32" xfId="0" applyFont="1" applyBorder="1" applyAlignment="1">
      <alignment horizontal="center" vertical="center"/>
    </xf>
    <xf numFmtId="168" fontId="0" fillId="0" borderId="4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6" xfId="0" applyFont="1" applyBorder="1"/>
    <xf numFmtId="0" fontId="2" fillId="0" borderId="6" xfId="0" applyFont="1" applyBorder="1"/>
    <xf numFmtId="0" fontId="0" fillId="0" borderId="29" xfId="0" applyBorder="1"/>
    <xf numFmtId="0" fontId="0" fillId="0" borderId="30" xfId="0" applyBorder="1"/>
    <xf numFmtId="165" fontId="5" fillId="0" borderId="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/>
    </xf>
    <xf numFmtId="49" fontId="5" fillId="0" borderId="27" xfId="0" applyNumberFormat="1" applyFont="1" applyBorder="1" applyAlignment="1">
      <alignment horizontal="center"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169" fontId="0" fillId="0" borderId="3" xfId="0" applyNumberFormat="1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7" applyFont="1"/>
    <xf numFmtId="0" fontId="5" fillId="0" borderId="0" xfId="7" applyFont="1"/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5" fillId="2" borderId="26" xfId="8" applyFont="1" applyFill="1" applyBorder="1" applyAlignment="1">
      <alignment horizontal="center" vertical="center" wrapText="1"/>
    </xf>
    <xf numFmtId="165" fontId="5" fillId="2" borderId="16" xfId="8" applyNumberFormat="1" applyFont="1" applyFill="1" applyBorder="1" applyAlignment="1">
      <alignment horizontal="center" vertical="center" wrapText="1"/>
    </xf>
    <xf numFmtId="49" fontId="5" fillId="2" borderId="28" xfId="8" applyNumberFormat="1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/>
    </xf>
    <xf numFmtId="165" fontId="5" fillId="2" borderId="16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shrinkToFit="1"/>
    </xf>
    <xf numFmtId="169" fontId="0" fillId="2" borderId="16" xfId="0" applyNumberFormat="1" applyFill="1" applyBorder="1" applyAlignment="1">
      <alignment horizontal="center"/>
    </xf>
    <xf numFmtId="169" fontId="0" fillId="2" borderId="17" xfId="0" applyNumberFormat="1" applyFill="1" applyBorder="1" applyAlignment="1">
      <alignment horizontal="center"/>
    </xf>
    <xf numFmtId="165" fontId="5" fillId="2" borderId="39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32" xfId="0" applyFont="1" applyFill="1" applyBorder="1" applyAlignment="1">
      <alignment horizontal="center" vertical="center"/>
    </xf>
    <xf numFmtId="0" fontId="0" fillId="2" borderId="3" xfId="0" applyFill="1" applyBorder="1"/>
    <xf numFmtId="168" fontId="0" fillId="2" borderId="4" xfId="0" applyNumberFormat="1" applyFill="1" applyBorder="1" applyAlignment="1">
      <alignment horizontal="right"/>
    </xf>
    <xf numFmtId="168" fontId="0" fillId="2" borderId="3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20" fontId="0" fillId="2" borderId="4" xfId="0" applyNumberFormat="1" applyFill="1" applyBorder="1" applyAlignment="1">
      <alignment horizontal="center"/>
    </xf>
    <xf numFmtId="169" fontId="0" fillId="2" borderId="4" xfId="0" applyNumberFormat="1" applyFill="1" applyBorder="1" applyAlignment="1">
      <alignment horizontal="center"/>
    </xf>
    <xf numFmtId="0" fontId="19" fillId="2" borderId="0" xfId="0" applyFont="1" applyFill="1"/>
    <xf numFmtId="0" fontId="7" fillId="2" borderId="0" xfId="0" applyFont="1" applyFill="1"/>
    <xf numFmtId="0" fontId="0" fillId="2" borderId="0" xfId="0" applyFill="1"/>
    <xf numFmtId="0" fontId="23" fillId="2" borderId="0" xfId="7" applyFont="1" applyFill="1"/>
    <xf numFmtId="0" fontId="5" fillId="2" borderId="0" xfId="7" applyFont="1" applyFill="1"/>
    <xf numFmtId="0" fontId="20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 applyAlignment="1">
      <alignment horizontal="left" shrinkToFit="1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right"/>
    </xf>
    <xf numFmtId="49" fontId="3" fillId="2" borderId="0" xfId="0" applyNumberFormat="1" applyFont="1" applyFill="1"/>
    <xf numFmtId="0" fontId="4" fillId="2" borderId="0" xfId="0" applyFont="1" applyFill="1"/>
    <xf numFmtId="0" fontId="18" fillId="2" borderId="0" xfId="0" applyFont="1" applyFill="1" applyAlignment="1">
      <alignment horizontal="right" shrinkToFit="1"/>
    </xf>
    <xf numFmtId="0" fontId="5" fillId="2" borderId="0" xfId="0" applyFont="1" applyFill="1"/>
    <xf numFmtId="0" fontId="5" fillId="2" borderId="25" xfId="0" applyFont="1" applyFill="1" applyBorder="1" applyAlignment="1">
      <alignment horizontal="center" vertical="center" wrapText="1"/>
    </xf>
    <xf numFmtId="0" fontId="0" fillId="2" borderId="10" xfId="0" applyFill="1" applyBorder="1"/>
    <xf numFmtId="165" fontId="5" fillId="2" borderId="3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169" fontId="0" fillId="2" borderId="3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right"/>
    </xf>
    <xf numFmtId="164" fontId="0" fillId="2" borderId="4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64" fontId="0" fillId="2" borderId="15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/>
    <xf numFmtId="0" fontId="2" fillId="2" borderId="6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0" fillId="2" borderId="29" xfId="0" applyFill="1" applyBorder="1"/>
    <xf numFmtId="0" fontId="0" fillId="2" borderId="30" xfId="0" applyFill="1" applyBorder="1"/>
    <xf numFmtId="0" fontId="21" fillId="2" borderId="0" xfId="0" applyFont="1" applyFill="1"/>
    <xf numFmtId="169" fontId="0" fillId="2" borderId="0" xfId="0" applyNumberFormat="1" applyFill="1" applyAlignment="1">
      <alignment horizontal="center"/>
    </xf>
    <xf numFmtId="0" fontId="5" fillId="2" borderId="25" xfId="8" applyFont="1" applyFill="1" applyBorder="1" applyAlignment="1">
      <alignment horizontal="center" vertical="center" wrapText="1"/>
    </xf>
    <xf numFmtId="165" fontId="5" fillId="2" borderId="3" xfId="8" applyNumberFormat="1" applyFont="1" applyFill="1" applyBorder="1" applyAlignment="1">
      <alignment horizontal="center" vertical="center" wrapText="1"/>
    </xf>
    <xf numFmtId="49" fontId="5" fillId="2" borderId="27" xfId="8" applyNumberFormat="1" applyFont="1" applyFill="1" applyBorder="1" applyAlignment="1">
      <alignment horizontal="center" vertical="center" shrinkToFit="1"/>
    </xf>
    <xf numFmtId="0" fontId="5" fillId="2" borderId="2" xfId="8" applyFont="1" applyFill="1" applyBorder="1" applyAlignment="1">
      <alignment horizontal="center" vertical="center"/>
    </xf>
    <xf numFmtId="0" fontId="20" fillId="2" borderId="3" xfId="8" applyFill="1" applyBorder="1"/>
    <xf numFmtId="168" fontId="20" fillId="2" borderId="3" xfId="8" applyNumberFormat="1" applyFill="1" applyBorder="1" applyAlignment="1">
      <alignment horizontal="right"/>
    </xf>
    <xf numFmtId="0" fontId="20" fillId="2" borderId="3" xfId="8" applyFill="1" applyBorder="1" applyAlignment="1">
      <alignment horizontal="center"/>
    </xf>
    <xf numFmtId="20" fontId="20" fillId="2" borderId="3" xfId="8" applyNumberFormat="1" applyFill="1" applyBorder="1" applyAlignment="1">
      <alignment horizontal="center"/>
    </xf>
    <xf numFmtId="169" fontId="20" fillId="2" borderId="16" xfId="8" applyNumberFormat="1" applyFill="1" applyBorder="1" applyAlignment="1">
      <alignment horizontal="center"/>
    </xf>
    <xf numFmtId="0" fontId="5" fillId="2" borderId="32" xfId="8" applyFont="1" applyFill="1" applyBorder="1" applyAlignment="1">
      <alignment horizontal="center" vertical="center"/>
    </xf>
    <xf numFmtId="168" fontId="20" fillId="2" borderId="4" xfId="8" applyNumberFormat="1" applyFill="1" applyBorder="1" applyAlignment="1">
      <alignment horizontal="right"/>
    </xf>
    <xf numFmtId="0" fontId="20" fillId="2" borderId="4" xfId="8" applyFill="1" applyBorder="1" applyAlignment="1">
      <alignment horizontal="center"/>
    </xf>
    <xf numFmtId="20" fontId="20" fillId="2" borderId="4" xfId="8" applyNumberFormat="1" applyFill="1" applyBorder="1" applyAlignment="1">
      <alignment horizontal="center"/>
    </xf>
    <xf numFmtId="169" fontId="20" fillId="2" borderId="17" xfId="8" applyNumberFormat="1" applyFill="1" applyBorder="1" applyAlignment="1">
      <alignment horizontal="center"/>
    </xf>
    <xf numFmtId="0" fontId="20" fillId="2" borderId="5" xfId="8" applyFill="1" applyBorder="1"/>
    <xf numFmtId="0" fontId="20" fillId="2" borderId="6" xfId="8" applyFill="1" applyBorder="1"/>
    <xf numFmtId="0" fontId="20" fillId="2" borderId="7" xfId="8" applyFill="1" applyBorder="1"/>
    <xf numFmtId="0" fontId="20" fillId="2" borderId="8" xfId="8" applyFill="1" applyBorder="1"/>
    <xf numFmtId="0" fontId="20" fillId="2" borderId="9" xfId="8" applyFill="1" applyBorder="1" applyAlignment="1">
      <alignment horizontal="right"/>
    </xf>
    <xf numFmtId="49" fontId="20" fillId="2" borderId="1" xfId="8" applyNumberFormat="1" applyFill="1" applyBorder="1" applyAlignment="1">
      <alignment horizontal="center"/>
    </xf>
    <xf numFmtId="49" fontId="20" fillId="2" borderId="18" xfId="8" applyNumberFormat="1" applyFill="1" applyBorder="1" applyAlignment="1">
      <alignment horizontal="center"/>
    </xf>
    <xf numFmtId="0" fontId="20" fillId="2" borderId="10" xfId="8" applyFill="1" applyBorder="1"/>
    <xf numFmtId="0" fontId="20" fillId="2" borderId="0" xfId="8" applyFill="1"/>
    <xf numFmtId="0" fontId="20" fillId="2" borderId="11" xfId="8" applyFill="1" applyBorder="1"/>
    <xf numFmtId="0" fontId="20" fillId="2" borderId="12" xfId="8" applyFill="1" applyBorder="1"/>
    <xf numFmtId="0" fontId="20" fillId="2" borderId="13" xfId="8" applyFill="1" applyBorder="1" applyAlignment="1">
      <alignment horizontal="right"/>
    </xf>
    <xf numFmtId="164" fontId="20" fillId="2" borderId="4" xfId="8" applyNumberFormat="1" applyFill="1" applyBorder="1" applyAlignment="1">
      <alignment horizontal="center"/>
    </xf>
    <xf numFmtId="164" fontId="20" fillId="2" borderId="17" xfId="8" applyNumberFormat="1" applyFill="1" applyBorder="1" applyAlignment="1">
      <alignment horizontal="center"/>
    </xf>
    <xf numFmtId="166" fontId="20" fillId="2" borderId="4" xfId="8" applyNumberFormat="1" applyFill="1" applyBorder="1" applyAlignment="1">
      <alignment horizontal="center"/>
    </xf>
    <xf numFmtId="166" fontId="20" fillId="2" borderId="17" xfId="8" applyNumberFormat="1" applyFill="1" applyBorder="1" applyAlignment="1">
      <alignment horizontal="center"/>
    </xf>
    <xf numFmtId="0" fontId="20" fillId="2" borderId="21" xfId="8" applyFill="1" applyBorder="1"/>
    <xf numFmtId="0" fontId="20" fillId="2" borderId="22" xfId="8" applyFill="1" applyBorder="1"/>
    <xf numFmtId="0" fontId="20" fillId="2" borderId="23" xfId="8" applyFill="1" applyBorder="1"/>
    <xf numFmtId="164" fontId="20" fillId="2" borderId="15" xfId="8" applyNumberFormat="1" applyFill="1" applyBorder="1" applyAlignment="1">
      <alignment horizontal="center"/>
    </xf>
    <xf numFmtId="164" fontId="20" fillId="2" borderId="19" xfId="8" applyNumberFormat="1" applyFill="1" applyBorder="1" applyAlignment="1">
      <alignment horizontal="center"/>
    </xf>
    <xf numFmtId="0" fontId="20" fillId="2" borderId="29" xfId="8" applyFill="1" applyBorder="1"/>
    <xf numFmtId="0" fontId="20" fillId="2" borderId="30" xfId="8" applyFill="1" applyBorder="1"/>
    <xf numFmtId="0" fontId="5" fillId="2" borderId="42" xfId="0" applyFont="1" applyFill="1" applyBorder="1" applyAlignment="1">
      <alignment horizontal="center" vertical="center" wrapText="1"/>
    </xf>
    <xf numFmtId="49" fontId="5" fillId="2" borderId="43" xfId="0" applyNumberFormat="1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0" fillId="2" borderId="34" xfId="0" applyFill="1" applyBorder="1"/>
    <xf numFmtId="168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0" fillId="2" borderId="2" xfId="0" applyFill="1" applyBorder="1"/>
    <xf numFmtId="169" fontId="0" fillId="2" borderId="39" xfId="0" applyNumberFormat="1" applyFill="1" applyBorder="1" applyAlignment="1">
      <alignment horizontal="center"/>
    </xf>
    <xf numFmtId="169" fontId="0" fillId="2" borderId="40" xfId="0" applyNumberFormat="1" applyFill="1" applyBorder="1" applyAlignment="1">
      <alignment horizontal="center"/>
    </xf>
    <xf numFmtId="0" fontId="5" fillId="2" borderId="47" xfId="0" applyFont="1" applyFill="1" applyBorder="1" applyAlignment="1">
      <alignment horizontal="center" vertical="center"/>
    </xf>
    <xf numFmtId="0" fontId="0" fillId="2" borderId="35" xfId="0" applyFill="1" applyBorder="1"/>
    <xf numFmtId="168" fontId="0" fillId="2" borderId="44" xfId="0" applyNumberFormat="1" applyFill="1" applyBorder="1" applyAlignment="1">
      <alignment horizontal="right"/>
    </xf>
    <xf numFmtId="168" fontId="0" fillId="2" borderId="33" xfId="0" applyNumberFormat="1" applyFill="1" applyBorder="1" applyAlignment="1">
      <alignment horizontal="right"/>
    </xf>
    <xf numFmtId="0" fontId="0" fillId="2" borderId="44" xfId="0" applyFill="1" applyBorder="1" applyAlignment="1">
      <alignment horizontal="center"/>
    </xf>
    <xf numFmtId="20" fontId="0" fillId="2" borderId="44" xfId="0" applyNumberForma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0" fillId="2" borderId="32" xfId="0" applyFill="1" applyBorder="1"/>
    <xf numFmtId="168" fontId="0" fillId="2" borderId="12" xfId="0" applyNumberForma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20" fontId="0" fillId="2" borderId="12" xfId="0" applyNumberFormat="1" applyFill="1" applyBorder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0" fillId="2" borderId="38" xfId="0" applyFill="1" applyBorder="1"/>
    <xf numFmtId="168" fontId="0" fillId="2" borderId="15" xfId="0" applyNumberFormat="1" applyFill="1" applyBorder="1" applyAlignment="1">
      <alignment horizontal="right"/>
    </xf>
    <xf numFmtId="168" fontId="0" fillId="2" borderId="27" xfId="0" applyNumberForma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49" fontId="0" fillId="2" borderId="41" xfId="0" applyNumberFormat="1" applyFill="1" applyBorder="1" applyAlignment="1">
      <alignment horizontal="center"/>
    </xf>
    <xf numFmtId="166" fontId="0" fillId="2" borderId="40" xfId="0" applyNumberFormat="1" applyFill="1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164" fontId="0" fillId="2" borderId="40" xfId="0" applyNumberForma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36" xfId="0" applyFont="1" applyFill="1" applyBorder="1" applyAlignment="1">
      <alignment horizontal="center" vertical="center"/>
    </xf>
    <xf numFmtId="0" fontId="0" fillId="2" borderId="27" xfId="0" applyFill="1" applyBorder="1"/>
    <xf numFmtId="0" fontId="24" fillId="0" borderId="0" xfId="0" applyFont="1"/>
    <xf numFmtId="169" fontId="20" fillId="0" borderId="3" xfId="8" applyNumberFormat="1" applyBorder="1" applyAlignment="1">
      <alignment horizontal="center"/>
    </xf>
    <xf numFmtId="169" fontId="20" fillId="0" borderId="16" xfId="8" applyNumberFormat="1" applyBorder="1" applyAlignment="1">
      <alignment horizontal="center"/>
    </xf>
    <xf numFmtId="169" fontId="20" fillId="0" borderId="4" xfId="8" applyNumberFormat="1" applyBorder="1" applyAlignment="1">
      <alignment horizontal="center"/>
    </xf>
    <xf numFmtId="169" fontId="20" fillId="0" borderId="17" xfId="8" applyNumberFormat="1" applyBorder="1" applyAlignment="1">
      <alignment horizontal="center"/>
    </xf>
    <xf numFmtId="169" fontId="24" fillId="0" borderId="16" xfId="0" applyNumberFormat="1" applyFont="1" applyBorder="1" applyAlignment="1">
      <alignment horizontal="center"/>
    </xf>
    <xf numFmtId="169" fontId="24" fillId="0" borderId="17" xfId="0" applyNumberFormat="1" applyFon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169" fontId="0" fillId="0" borderId="41" xfId="0" applyNumberFormat="1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44" xfId="0" applyNumberFormat="1" applyBorder="1" applyAlignment="1">
      <alignment horizontal="center"/>
    </xf>
    <xf numFmtId="169" fontId="0" fillId="0" borderId="45" xfId="0" applyNumberFormat="1" applyBorder="1" applyAlignment="1">
      <alignment horizontal="center"/>
    </xf>
    <xf numFmtId="169" fontId="0" fillId="0" borderId="46" xfId="0" applyNumberFormat="1" applyBorder="1" applyAlignment="1">
      <alignment horizontal="center"/>
    </xf>
    <xf numFmtId="169" fontId="0" fillId="0" borderId="49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169" fontId="0" fillId="0" borderId="15" xfId="0" applyNumberFormat="1" applyBorder="1" applyAlignment="1">
      <alignment horizontal="center"/>
    </xf>
    <xf numFmtId="169" fontId="0" fillId="0" borderId="1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0" fontId="26" fillId="2" borderId="31" xfId="0" applyFont="1" applyFill="1" applyBorder="1" applyAlignment="1">
      <alignment horizontal="right" shrinkToFit="1"/>
    </xf>
    <xf numFmtId="0" fontId="0" fillId="2" borderId="20" xfId="0" applyFill="1" applyBorder="1"/>
    <xf numFmtId="0" fontId="3" fillId="2" borderId="0" xfId="0" applyFont="1" applyFill="1" applyAlignment="1">
      <alignment horizontal="center" shrinkToFit="1"/>
    </xf>
    <xf numFmtId="0" fontId="18" fillId="2" borderId="0" xfId="0" applyFont="1" applyFill="1" applyAlignment="1">
      <alignment horizontal="center" shrinkToFi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4" fillId="2" borderId="0" xfId="0" applyFont="1" applyFill="1" applyAlignment="1">
      <alignment horizontal="center" shrinkToFit="1"/>
    </xf>
    <xf numFmtId="14" fontId="24" fillId="2" borderId="0" xfId="0" applyNumberFormat="1" applyFont="1" applyFill="1" applyAlignment="1">
      <alignment horizontal="center" shrinkToFit="1"/>
    </xf>
    <xf numFmtId="0" fontId="24" fillId="2" borderId="0" xfId="0" applyFont="1" applyFill="1" applyAlignment="1">
      <alignment horizontal="center" shrinkToFit="1"/>
    </xf>
    <xf numFmtId="0" fontId="25" fillId="2" borderId="0" xfId="0" applyFont="1" applyFill="1" applyAlignment="1">
      <alignment horizontal="center" shrinkToFit="1"/>
    </xf>
    <xf numFmtId="0" fontId="26" fillId="0" borderId="31" xfId="0" applyFont="1" applyBorder="1" applyAlignment="1">
      <alignment horizontal="right" shrinkToFit="1"/>
    </xf>
    <xf numFmtId="0" fontId="0" fillId="0" borderId="20" xfId="0" applyBorder="1"/>
    <xf numFmtId="0" fontId="3" fillId="0" borderId="0" xfId="0" applyFont="1" applyAlignment="1">
      <alignment horizontal="center" shrinkToFit="1"/>
    </xf>
    <xf numFmtId="0" fontId="18" fillId="0" borderId="0" xfId="0" applyFont="1" applyAlignment="1">
      <alignment horizontal="center" shrinkToFi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24" fillId="0" borderId="0" xfId="0" applyNumberFormat="1" applyFont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5" fillId="0" borderId="0" xfId="0" applyFont="1" applyAlignment="1">
      <alignment horizontal="center" shrinkToFit="1"/>
    </xf>
    <xf numFmtId="0" fontId="19" fillId="2" borderId="31" xfId="8" applyFont="1" applyFill="1" applyBorder="1" applyAlignment="1">
      <alignment horizontal="right" shrinkToFit="1"/>
    </xf>
    <xf numFmtId="0" fontId="20" fillId="2" borderId="20" xfId="8" applyFill="1" applyBorder="1"/>
    <xf numFmtId="0" fontId="5" fillId="2" borderId="37" xfId="8" applyFont="1" applyFill="1" applyBorder="1" applyAlignment="1">
      <alignment horizontal="center" vertical="center" wrapText="1"/>
    </xf>
    <xf numFmtId="0" fontId="5" fillId="2" borderId="35" xfId="8" applyFont="1" applyFill="1" applyBorder="1" applyAlignment="1">
      <alignment horizontal="center" vertical="center" wrapText="1"/>
    </xf>
    <xf numFmtId="0" fontId="5" fillId="2" borderId="38" xfId="8" applyFont="1" applyFill="1" applyBorder="1" applyAlignment="1">
      <alignment horizontal="center" vertical="center" wrapText="1"/>
    </xf>
    <xf numFmtId="0" fontId="5" fillId="2" borderId="25" xfId="8" applyFont="1" applyFill="1" applyBorder="1" applyAlignment="1">
      <alignment horizontal="center" vertical="center" wrapText="1"/>
    </xf>
    <xf numFmtId="0" fontId="5" fillId="2" borderId="33" xfId="8" applyFont="1" applyFill="1" applyBorder="1" applyAlignment="1">
      <alignment horizontal="center" vertical="center" wrapText="1"/>
    </xf>
    <xf numFmtId="0" fontId="5" fillId="2" borderId="27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20" fillId="2" borderId="15" xfId="8" applyFill="1" applyBorder="1" applyAlignment="1">
      <alignment horizontal="center" vertical="center"/>
    </xf>
    <xf numFmtId="0" fontId="5" fillId="2" borderId="34" xfId="8" applyFont="1" applyFill="1" applyBorder="1" applyAlignment="1">
      <alignment horizontal="center" vertical="center" wrapText="1"/>
    </xf>
    <xf numFmtId="0" fontId="20" fillId="2" borderId="36" xfId="8" applyFill="1" applyBorder="1" applyAlignment="1">
      <alignment horizontal="center" vertical="center"/>
    </xf>
    <xf numFmtId="0" fontId="7" fillId="2" borderId="31" xfId="0" applyFont="1" applyFill="1" applyBorder="1" applyAlignment="1">
      <alignment horizontal="right" shrinkToFi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right" shrinkToFit="1"/>
    </xf>
    <xf numFmtId="0" fontId="7" fillId="0" borderId="31" xfId="0" applyFont="1" applyBorder="1" applyAlignment="1">
      <alignment horizontal="right" shrinkToFi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0" fontId="16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shrinkToFit="1"/>
    </xf>
    <xf numFmtId="0" fontId="0" fillId="0" borderId="13" xfId="0" applyBorder="1"/>
  </cellXfs>
  <cellStyles count="17">
    <cellStyle name="Normaallaad" xfId="0" builtinId="0"/>
    <cellStyle name="Normaallaad 2" xfId="1" xr:uid="{00000000-0005-0000-0000-000001000000}"/>
    <cellStyle name="Normal 10" xfId="2" xr:uid="{00000000-0005-0000-0000-000002000000}"/>
    <cellStyle name="Normal 11" xfId="3" xr:uid="{00000000-0005-0000-0000-000003000000}"/>
    <cellStyle name="Normal 15" xfId="4" xr:uid="{00000000-0005-0000-0000-000004000000}"/>
    <cellStyle name="Normal 16" xfId="5" xr:uid="{00000000-0005-0000-0000-000005000000}"/>
    <cellStyle name="Normal 17" xfId="6" xr:uid="{00000000-0005-0000-0000-000006000000}"/>
    <cellStyle name="Normal 2" xfId="7" xr:uid="{00000000-0005-0000-0000-000007000000}"/>
    <cellStyle name="Normal 2 2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tmp"/><Relationship Id="rId1" Type="http://schemas.openxmlformats.org/officeDocument/2006/relationships/image" Target="../media/image6.tmp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tmp"/><Relationship Id="rId1" Type="http://schemas.openxmlformats.org/officeDocument/2006/relationships/image" Target="../media/image6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tmp"/><Relationship Id="rId1" Type="http://schemas.openxmlformats.org/officeDocument/2006/relationships/image" Target="../media/image6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10583</xdr:colOff>
      <xdr:row>16</xdr:row>
      <xdr:rowOff>42334</xdr:rowOff>
    </xdr:from>
    <xdr:to>
      <xdr:col>24</xdr:col>
      <xdr:colOff>560484</xdr:colOff>
      <xdr:row>51</xdr:row>
      <xdr:rowOff>35706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CDEF890B-CC67-6091-F890-A64862A71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416" y="3016251"/>
          <a:ext cx="4486901" cy="55919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123825</xdr:colOff>
      <xdr:row>9</xdr:row>
      <xdr:rowOff>219075</xdr:rowOff>
    </xdr:from>
    <xdr:to>
      <xdr:col>26</xdr:col>
      <xdr:colOff>57821</xdr:colOff>
      <xdr:row>34</xdr:row>
      <xdr:rowOff>152994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3F36EC33-EFCD-4F8A-A245-BF31A35F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1838325"/>
          <a:ext cx="4810796" cy="4258269"/>
        </a:xfrm>
        <a:prstGeom prst="rect">
          <a:avLst/>
        </a:prstGeom>
      </xdr:spPr>
    </xdr:pic>
    <xdr:clientData/>
  </xdr:twoCellAnchor>
  <xdr:twoCellAnchor editAs="oneCell">
    <xdr:from>
      <xdr:col>18</xdr:col>
      <xdr:colOff>134408</xdr:colOff>
      <xdr:row>35</xdr:row>
      <xdr:rowOff>115358</xdr:rowOff>
    </xdr:from>
    <xdr:to>
      <xdr:col>26</xdr:col>
      <xdr:colOff>51859</xdr:colOff>
      <xdr:row>61</xdr:row>
      <xdr:rowOff>154854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AC28E204-996F-49D4-B95F-936A3459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7008" y="6230408"/>
          <a:ext cx="4794251" cy="46495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0</xdr:row>
      <xdr:rowOff>19050</xdr:rowOff>
    </xdr:from>
    <xdr:to>
      <xdr:col>12</xdr:col>
      <xdr:colOff>57150</xdr:colOff>
      <xdr:row>1</xdr:row>
      <xdr:rowOff>152400</xdr:rowOff>
    </xdr:to>
    <xdr:pic>
      <xdr:nvPicPr>
        <xdr:cNvPr id="1177" name="Picture 9" descr="RSlogo_H">
          <a:extLst>
            <a:ext uri="{FF2B5EF4-FFF2-40B4-BE49-F238E27FC236}">
              <a16:creationId xmlns:a16="http://schemas.microsoft.com/office/drawing/2014/main" id="{00000000-0008-0000-0F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9050"/>
          <a:ext cx="1797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88900</xdr:colOff>
      <xdr:row>23</xdr:row>
      <xdr:rowOff>19050</xdr:rowOff>
    </xdr:from>
    <xdr:to>
      <xdr:col>12</xdr:col>
      <xdr:colOff>57150</xdr:colOff>
      <xdr:row>24</xdr:row>
      <xdr:rowOff>152400</xdr:rowOff>
    </xdr:to>
    <xdr:pic>
      <xdr:nvPicPr>
        <xdr:cNvPr id="1178" name="Picture 12" descr="RSlogo_H">
          <a:extLst>
            <a:ext uri="{FF2B5EF4-FFF2-40B4-BE49-F238E27FC236}">
              <a16:creationId xmlns:a16="http://schemas.microsoft.com/office/drawing/2014/main" id="{00000000-0008-0000-0F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4552950"/>
          <a:ext cx="1797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0</xdr:row>
      <xdr:rowOff>19050</xdr:rowOff>
    </xdr:from>
    <xdr:to>
      <xdr:col>12</xdr:col>
      <xdr:colOff>57150</xdr:colOff>
      <xdr:row>1</xdr:row>
      <xdr:rowOff>152400</xdr:rowOff>
    </xdr:to>
    <xdr:pic>
      <xdr:nvPicPr>
        <xdr:cNvPr id="29839" name="Picture 1" descr="RSlogo_H">
          <a:extLst>
            <a:ext uri="{FF2B5EF4-FFF2-40B4-BE49-F238E27FC236}">
              <a16:creationId xmlns:a16="http://schemas.microsoft.com/office/drawing/2014/main" id="{00000000-0008-0000-1000-00008F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9050"/>
          <a:ext cx="1797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88900</xdr:colOff>
      <xdr:row>20</xdr:row>
      <xdr:rowOff>19050</xdr:rowOff>
    </xdr:from>
    <xdr:to>
      <xdr:col>12</xdr:col>
      <xdr:colOff>57150</xdr:colOff>
      <xdr:row>21</xdr:row>
      <xdr:rowOff>152400</xdr:rowOff>
    </xdr:to>
    <xdr:pic>
      <xdr:nvPicPr>
        <xdr:cNvPr id="29840" name="Picture 2" descr="RSlogo_H">
          <a:extLst>
            <a:ext uri="{FF2B5EF4-FFF2-40B4-BE49-F238E27FC236}">
              <a16:creationId xmlns:a16="http://schemas.microsoft.com/office/drawing/2014/main" id="{00000000-0008-0000-1000-000090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4076700"/>
          <a:ext cx="1797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14</xdr:row>
      <xdr:rowOff>133350</xdr:rowOff>
    </xdr:from>
    <xdr:to>
      <xdr:col>21</xdr:col>
      <xdr:colOff>133976</xdr:colOff>
      <xdr:row>49</xdr:row>
      <xdr:rowOff>19830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9C7C9CD0-20E0-406B-AAE4-58D24EAB7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800350"/>
          <a:ext cx="4486901" cy="5591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357187</xdr:colOff>
      <xdr:row>15</xdr:row>
      <xdr:rowOff>83344</xdr:rowOff>
    </xdr:from>
    <xdr:to>
      <xdr:col>20</xdr:col>
      <xdr:colOff>45870</xdr:colOff>
      <xdr:row>48</xdr:row>
      <xdr:rowOff>150799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887C0213-44E1-4711-B244-37C1F3CED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2964657"/>
          <a:ext cx="4486901" cy="5591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13</xdr:row>
      <xdr:rowOff>19050</xdr:rowOff>
    </xdr:from>
    <xdr:to>
      <xdr:col>16</xdr:col>
      <xdr:colOff>266700</xdr:colOff>
      <xdr:row>35</xdr:row>
      <xdr:rowOff>173355</xdr:rowOff>
    </xdr:to>
    <xdr:pic>
      <xdr:nvPicPr>
        <xdr:cNvPr id="51243" name="Pilt 2">
          <a:extLst>
            <a:ext uri="{FF2B5EF4-FFF2-40B4-BE49-F238E27FC236}">
              <a16:creationId xmlns:a16="http://schemas.microsoft.com/office/drawing/2014/main" id="{00000000-0008-0000-0300-00002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501900"/>
          <a:ext cx="1790700" cy="380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444500</xdr:colOff>
      <xdr:row>38</xdr:row>
      <xdr:rowOff>0</xdr:rowOff>
    </xdr:from>
    <xdr:to>
      <xdr:col>16</xdr:col>
      <xdr:colOff>481330</xdr:colOff>
      <xdr:row>61</xdr:row>
      <xdr:rowOff>25400</xdr:rowOff>
    </xdr:to>
    <xdr:pic>
      <xdr:nvPicPr>
        <xdr:cNvPr id="51244" name="Pilt 4">
          <a:extLst>
            <a:ext uri="{FF2B5EF4-FFF2-40B4-BE49-F238E27FC236}">
              <a16:creationId xmlns:a16="http://schemas.microsoft.com/office/drawing/2014/main" id="{00000000-0008-0000-0300-00002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6953250"/>
          <a:ext cx="2012950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12</xdr:row>
      <xdr:rowOff>177800</xdr:rowOff>
    </xdr:from>
    <xdr:to>
      <xdr:col>23</xdr:col>
      <xdr:colOff>57150</xdr:colOff>
      <xdr:row>38</xdr:row>
      <xdr:rowOff>130175</xdr:rowOff>
    </xdr:to>
    <xdr:pic>
      <xdr:nvPicPr>
        <xdr:cNvPr id="52265" name="Pilt 2">
          <a:extLst>
            <a:ext uri="{FF2B5EF4-FFF2-40B4-BE49-F238E27FC236}">
              <a16:creationId xmlns:a16="http://schemas.microsoft.com/office/drawing/2014/main" id="{00000000-0008-0000-0400-000029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50" y="2463800"/>
          <a:ext cx="2628900" cy="433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469900</xdr:colOff>
      <xdr:row>39</xdr:row>
      <xdr:rowOff>241300</xdr:rowOff>
    </xdr:from>
    <xdr:to>
      <xdr:col>23</xdr:col>
      <xdr:colOff>38100</xdr:colOff>
      <xdr:row>66</xdr:row>
      <xdr:rowOff>0</xdr:rowOff>
    </xdr:to>
    <xdr:pic>
      <xdr:nvPicPr>
        <xdr:cNvPr id="52266" name="Pilt 4">
          <a:extLst>
            <a:ext uri="{FF2B5EF4-FFF2-40B4-BE49-F238E27FC236}">
              <a16:creationId xmlns:a16="http://schemas.microsoft.com/office/drawing/2014/main" id="{00000000-0008-0000-0400-00002A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175500"/>
          <a:ext cx="2616200" cy="439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12700</xdr:colOff>
      <xdr:row>12</xdr:row>
      <xdr:rowOff>63500</xdr:rowOff>
    </xdr:from>
    <xdr:to>
      <xdr:col>22</xdr:col>
      <xdr:colOff>361950</xdr:colOff>
      <xdr:row>38</xdr:row>
      <xdr:rowOff>10160</xdr:rowOff>
    </xdr:to>
    <xdr:pic>
      <xdr:nvPicPr>
        <xdr:cNvPr id="53289" name="Pilt 1">
          <a:extLst>
            <a:ext uri="{FF2B5EF4-FFF2-40B4-BE49-F238E27FC236}">
              <a16:creationId xmlns:a16="http://schemas.microsoft.com/office/drawing/2014/main" id="{00000000-0008-0000-0500-000029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349500"/>
          <a:ext cx="2787650" cy="433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39</xdr:row>
      <xdr:rowOff>177800</xdr:rowOff>
    </xdr:from>
    <xdr:to>
      <xdr:col>22</xdr:col>
      <xdr:colOff>332740</xdr:colOff>
      <xdr:row>65</xdr:row>
      <xdr:rowOff>124460</xdr:rowOff>
    </xdr:to>
    <xdr:pic>
      <xdr:nvPicPr>
        <xdr:cNvPr id="53290" name="Pilt 2">
          <a:extLst>
            <a:ext uri="{FF2B5EF4-FFF2-40B4-BE49-F238E27FC236}">
              <a16:creationId xmlns:a16="http://schemas.microsoft.com/office/drawing/2014/main" id="{00000000-0008-0000-0500-00002A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7112000"/>
          <a:ext cx="2774950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723900</xdr:colOff>
      <xdr:row>11</xdr:row>
      <xdr:rowOff>228600</xdr:rowOff>
    </xdr:from>
    <xdr:to>
      <xdr:col>21</xdr:col>
      <xdr:colOff>325120</xdr:colOff>
      <xdr:row>37</xdr:row>
      <xdr:rowOff>210820</xdr:rowOff>
    </xdr:to>
    <xdr:pic>
      <xdr:nvPicPr>
        <xdr:cNvPr id="54313" name="Pilt 1">
          <a:extLst>
            <a:ext uri="{FF2B5EF4-FFF2-40B4-BE49-F238E27FC236}">
              <a16:creationId xmlns:a16="http://schemas.microsoft.com/office/drawing/2014/main" id="{00000000-0008-0000-0600-00002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0850" y="2286000"/>
          <a:ext cx="2755900" cy="43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</xdr:colOff>
      <xdr:row>39</xdr:row>
      <xdr:rowOff>190500</xdr:rowOff>
    </xdr:from>
    <xdr:to>
      <xdr:col>21</xdr:col>
      <xdr:colOff>342900</xdr:colOff>
      <xdr:row>65</xdr:row>
      <xdr:rowOff>134620</xdr:rowOff>
    </xdr:to>
    <xdr:pic>
      <xdr:nvPicPr>
        <xdr:cNvPr id="54314" name="Pilt 2">
          <a:extLst>
            <a:ext uri="{FF2B5EF4-FFF2-40B4-BE49-F238E27FC236}">
              <a16:creationId xmlns:a16="http://schemas.microsoft.com/office/drawing/2014/main" id="{00000000-0008-0000-0600-00002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24700"/>
          <a:ext cx="2768600" cy="441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285750</xdr:colOff>
      <xdr:row>10</xdr:row>
      <xdr:rowOff>52917</xdr:rowOff>
    </xdr:from>
    <xdr:to>
      <xdr:col>30</xdr:col>
      <xdr:colOff>545712</xdr:colOff>
      <xdr:row>35</xdr:row>
      <xdr:rowOff>226019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68A0F547-303D-C481-1FF6-BD42D8464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33" y="2000250"/>
          <a:ext cx="4810796" cy="4258269"/>
        </a:xfrm>
        <a:prstGeom prst="rect">
          <a:avLst/>
        </a:prstGeom>
      </xdr:spPr>
    </xdr:pic>
    <xdr:clientData/>
  </xdr:twoCellAnchor>
  <xdr:twoCellAnchor editAs="oneCell">
    <xdr:from>
      <xdr:col>22</xdr:col>
      <xdr:colOff>296333</xdr:colOff>
      <xdr:row>36</xdr:row>
      <xdr:rowOff>127000</xdr:rowOff>
    </xdr:from>
    <xdr:to>
      <xdr:col>30</xdr:col>
      <xdr:colOff>539750</xdr:colOff>
      <xdr:row>63</xdr:row>
      <xdr:rowOff>151679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84EFAB57-59C6-522D-5762-FE669978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916" y="6392333"/>
          <a:ext cx="4794251" cy="46495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11</xdr:row>
      <xdr:rowOff>95250</xdr:rowOff>
    </xdr:from>
    <xdr:to>
      <xdr:col>26</xdr:col>
      <xdr:colOff>86396</xdr:colOff>
      <xdr:row>36</xdr:row>
      <xdr:rowOff>114894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13272D4C-CC8A-4F18-842A-4357B722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2200275"/>
          <a:ext cx="4810796" cy="4258269"/>
        </a:xfrm>
        <a:prstGeom prst="rect">
          <a:avLst/>
        </a:prstGeom>
      </xdr:spPr>
    </xdr:pic>
    <xdr:clientData/>
  </xdr:twoCellAnchor>
  <xdr:twoCellAnchor editAs="oneCell">
    <xdr:from>
      <xdr:col>18</xdr:col>
      <xdr:colOff>162983</xdr:colOff>
      <xdr:row>36</xdr:row>
      <xdr:rowOff>248708</xdr:rowOff>
    </xdr:from>
    <xdr:to>
      <xdr:col>26</xdr:col>
      <xdr:colOff>80434</xdr:colOff>
      <xdr:row>64</xdr:row>
      <xdr:rowOff>31029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F55D6391-1851-4CCE-ACA7-8BD642A0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3183" y="6592358"/>
          <a:ext cx="4794251" cy="46495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te Alviste" id="{78BEF3F1-9DEA-458C-9461-C578E77DE124}" userId="S::Grete.Alviste@hansagruppnth.onmicrosoft.com::51b2dde5-861a-4b01-bb4a-d2dac490519c" providerId="AD"/>
</personList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5" dT="2022-12-01T09:17:58.68" personId="{78BEF3F1-9DEA-458C-9461-C578E77DE124}" id="{307CFC77-2B7A-4BB6-AE58-16D75290A627}">
    <text>Muuta 12:00-ks</text>
  </threadedComment>
  <threadedComment ref="L15" dT="2022-11-30T08:46:48.20" personId="{78BEF3F1-9DEA-458C-9461-C578E77DE124}" id="{B4C97DBB-0B70-44C2-8B3D-D8185788B6A2}">
    <text>Lisareis juurde</text>
  </threadedComment>
  <threadedComment ref="P15" dT="2022-11-30T08:46:15.00" personId="{78BEF3F1-9DEA-458C-9461-C578E77DE124}" id="{66BFEFFA-084B-4C01-8DC7-37333B1D2C45}">
    <text>Lisareis juurde</text>
  </threadedComment>
  <threadedComment ref="M40" dT="2022-11-30T08:47:01.18" personId="{78BEF3F1-9DEA-458C-9461-C578E77DE124}" id="{02F2F0F3-7DA9-4B38-A958-E63ACE6CA847}">
    <text>Lisareis juurde</text>
  </threadedComment>
  <threadedComment ref="Q40" dT="2022-11-30T08:46:24.57" personId="{78BEF3F1-9DEA-458C-9461-C578E77DE124}" id="{E3F12684-FB11-428A-BC19-24663332890F}">
    <text>Lisareis juurde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5">
    <pageSetUpPr fitToPage="1"/>
  </sheetPr>
  <dimension ref="A1:Q56"/>
  <sheetViews>
    <sheetView topLeftCell="A19" zoomScale="90" zoomScaleNormal="90" workbookViewId="0">
      <selection activeCell="B41" sqref="B41"/>
    </sheetView>
  </sheetViews>
  <sheetFormatPr defaultRowHeight="12.75" x14ac:dyDescent="0.2"/>
  <cols>
    <col min="1" max="1" width="3.42578125" style="147" customWidth="1"/>
    <col min="2" max="2" width="12.42578125" style="147" customWidth="1"/>
    <col min="3" max="3" width="8.140625" style="147" customWidth="1"/>
    <col min="4" max="4" width="8.5703125" style="147" customWidth="1"/>
    <col min="5" max="5" width="9.42578125" style="147" customWidth="1"/>
    <col min="6" max="6" width="10" style="147" customWidth="1"/>
    <col min="7" max="17" width="6.5703125" style="147" customWidth="1"/>
    <col min="18" max="19" width="6.5703125" customWidth="1"/>
  </cols>
  <sheetData>
    <row r="1" spans="1:16" x14ac:dyDescent="0.2">
      <c r="A1" s="145"/>
      <c r="B1" s="146"/>
      <c r="C1" s="146"/>
    </row>
    <row r="2" spans="1:16" ht="13.5" customHeight="1" x14ac:dyDescent="0.2">
      <c r="A2" s="148" t="s">
        <v>203</v>
      </c>
      <c r="B2" s="146"/>
      <c r="C2" s="146"/>
    </row>
    <row r="3" spans="1:16" x14ac:dyDescent="0.2">
      <c r="A3" s="149"/>
      <c r="B3" s="146"/>
      <c r="C3" s="146"/>
    </row>
    <row r="4" spans="1:16" x14ac:dyDescent="0.2">
      <c r="A4" s="145"/>
      <c r="B4" s="146" t="s">
        <v>209</v>
      </c>
      <c r="C4" s="146" t="s">
        <v>210</v>
      </c>
      <c r="H4" s="150"/>
    </row>
    <row r="5" spans="1:16" x14ac:dyDescent="0.2">
      <c r="A5" s="145"/>
      <c r="B5" s="146"/>
      <c r="C5" s="146" t="s">
        <v>211</v>
      </c>
      <c r="H5" s="150"/>
    </row>
    <row r="6" spans="1:16" x14ac:dyDescent="0.2">
      <c r="A6" s="145"/>
      <c r="B6" s="146"/>
      <c r="C6" s="146" t="s">
        <v>212</v>
      </c>
      <c r="H6" s="150"/>
    </row>
    <row r="7" spans="1:16" x14ac:dyDescent="0.2">
      <c r="A7" s="145"/>
      <c r="B7" s="146"/>
      <c r="C7" s="146"/>
      <c r="H7" s="150"/>
    </row>
    <row r="8" spans="1:16" ht="18" x14ac:dyDescent="0.25">
      <c r="C8" s="151"/>
      <c r="E8" s="152"/>
      <c r="F8" s="152"/>
      <c r="G8" s="153"/>
      <c r="H8" s="152"/>
      <c r="I8" s="152"/>
      <c r="M8" s="154"/>
    </row>
    <row r="9" spans="1:16" ht="20.25" x14ac:dyDescent="0.3">
      <c r="A9" s="292" t="s">
        <v>52</v>
      </c>
      <c r="B9" s="292"/>
      <c r="C9" s="292"/>
      <c r="D9" s="292"/>
      <c r="E9" s="292"/>
      <c r="F9" s="155" t="s">
        <v>103</v>
      </c>
      <c r="G9" s="156"/>
      <c r="H9" s="157"/>
      <c r="L9" s="158"/>
    </row>
    <row r="10" spans="1:16" ht="27.75" customHeight="1" x14ac:dyDescent="0.25">
      <c r="A10" s="293" t="s">
        <v>104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6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6" ht="15.75" x14ac:dyDescent="0.25">
      <c r="A12" s="146" t="s">
        <v>49</v>
      </c>
      <c r="C12" s="301">
        <v>44927</v>
      </c>
      <c r="D12" s="301"/>
      <c r="E12" s="160"/>
      <c r="F12" s="160"/>
      <c r="G12" s="159"/>
      <c r="H12" s="159"/>
      <c r="I12" s="159"/>
      <c r="J12" s="159"/>
      <c r="K12" s="159"/>
      <c r="L12" s="159"/>
    </row>
    <row r="13" spans="1:16" ht="15.75" x14ac:dyDescent="0.25">
      <c r="A13" s="146" t="s">
        <v>50</v>
      </c>
      <c r="C13" s="300" t="s">
        <v>204</v>
      </c>
      <c r="D13" s="300"/>
      <c r="E13" s="160"/>
      <c r="F13" s="160"/>
      <c r="G13" s="159"/>
      <c r="H13" s="159"/>
      <c r="I13" s="159"/>
      <c r="J13" s="159"/>
      <c r="K13" s="159"/>
      <c r="L13" s="159"/>
    </row>
    <row r="14" spans="1:16" ht="12.75" customHeight="1" thickBot="1" x14ac:dyDescent="0.25">
      <c r="J14" s="161"/>
      <c r="K14" s="161"/>
    </row>
    <row r="15" spans="1:16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131" t="s">
        <v>44</v>
      </c>
      <c r="N15" s="131" t="s">
        <v>44</v>
      </c>
      <c r="O15" s="131" t="s">
        <v>44</v>
      </c>
      <c r="P15" s="163"/>
    </row>
    <row r="16" spans="1:16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 t="shared" ref="H16:O16" si="0">G16+2</f>
        <v>3</v>
      </c>
      <c r="I16" s="132">
        <f>H16+2</f>
        <v>5</v>
      </c>
      <c r="J16" s="132">
        <f>I16+2</f>
        <v>7</v>
      </c>
      <c r="K16" s="132">
        <f>J16+2</f>
        <v>9</v>
      </c>
      <c r="L16" s="132">
        <f t="shared" si="0"/>
        <v>11</v>
      </c>
      <c r="M16" s="132">
        <f t="shared" si="0"/>
        <v>13</v>
      </c>
      <c r="N16" s="132">
        <f t="shared" si="0"/>
        <v>15</v>
      </c>
      <c r="O16" s="132">
        <f t="shared" si="0"/>
        <v>17</v>
      </c>
      <c r="P16" s="163"/>
    </row>
    <row r="17" spans="1:16" ht="15" customHeight="1" thickBot="1" x14ac:dyDescent="0.25">
      <c r="A17" s="296"/>
      <c r="B17" s="299"/>
      <c r="C17" s="299"/>
      <c r="D17" s="299"/>
      <c r="E17" s="299"/>
      <c r="F17" s="299"/>
      <c r="G17" s="165" t="s">
        <v>105</v>
      </c>
      <c r="H17" s="133" t="s">
        <v>105</v>
      </c>
      <c r="I17" s="133" t="s">
        <v>105</v>
      </c>
      <c r="J17" s="133" t="s">
        <v>214</v>
      </c>
      <c r="K17" s="133" t="s">
        <v>215</v>
      </c>
      <c r="L17" s="133" t="s">
        <v>105</v>
      </c>
      <c r="M17" s="133" t="s">
        <v>105</v>
      </c>
      <c r="N17" s="133" t="s">
        <v>105</v>
      </c>
      <c r="O17" s="133" t="s">
        <v>105</v>
      </c>
      <c r="P17" s="163"/>
    </row>
    <row r="18" spans="1:16" x14ac:dyDescent="0.2">
      <c r="A18" s="166">
        <f t="shared" ref="A18:A34" ca="1" si="1">IF(B18&lt;&gt;"",OFFSET(A18,-1,0)+1,"")</f>
        <v>1</v>
      </c>
      <c r="B18" s="139" t="s">
        <v>106</v>
      </c>
      <c r="C18" s="141">
        <v>0</v>
      </c>
      <c r="D18" s="141">
        <v>0.7630000114440918</v>
      </c>
      <c r="E18" s="167" t="s">
        <v>107</v>
      </c>
      <c r="F18" s="168">
        <v>1.3888888888888889E-3</v>
      </c>
      <c r="G18" s="169">
        <v>0.2638888888888889</v>
      </c>
      <c r="H18" s="134">
        <v>0.30555555555555552</v>
      </c>
      <c r="I18" s="134">
        <v>0.34722222222222227</v>
      </c>
      <c r="J18" s="117">
        <v>0.3923611111111111</v>
      </c>
      <c r="K18" s="134">
        <v>0.43788194444444439</v>
      </c>
      <c r="L18" s="134">
        <v>0.52121527777777776</v>
      </c>
      <c r="M18" s="134">
        <v>0.60454861111111113</v>
      </c>
      <c r="N18" s="134">
        <v>0.68788194444444439</v>
      </c>
      <c r="O18" s="134">
        <v>0.77121527777777776</v>
      </c>
      <c r="P18" s="163"/>
    </row>
    <row r="19" spans="1:16" x14ac:dyDescent="0.2">
      <c r="A19" s="138">
        <f t="shared" ca="1" si="1"/>
        <v>2</v>
      </c>
      <c r="B19" s="139" t="s">
        <v>108</v>
      </c>
      <c r="C19" s="140">
        <v>0.7630000114440918</v>
      </c>
      <c r="D19" s="141">
        <v>0.57200002670288086</v>
      </c>
      <c r="E19" s="142" t="s">
        <v>109</v>
      </c>
      <c r="F19" s="143">
        <v>6.9444444444444447E-4</v>
      </c>
      <c r="G19" s="144">
        <v>0.26527777777777778</v>
      </c>
      <c r="H19" s="135">
        <v>0.30694444444444441</v>
      </c>
      <c r="I19" s="135">
        <v>0.34861111111111115</v>
      </c>
      <c r="J19" s="119">
        <v>0.39374999999999999</v>
      </c>
      <c r="K19" s="135">
        <v>0.43927083333333328</v>
      </c>
      <c r="L19" s="135">
        <v>0.52260416666666665</v>
      </c>
      <c r="M19" s="135">
        <v>0.60593750000000002</v>
      </c>
      <c r="N19" s="135">
        <v>0.68927083333333328</v>
      </c>
      <c r="O19" s="135">
        <v>0.77260416666666665</v>
      </c>
      <c r="P19" s="163"/>
    </row>
    <row r="20" spans="1:16" x14ac:dyDescent="0.2">
      <c r="A20" s="138">
        <f t="shared" ca="1" si="1"/>
        <v>3</v>
      </c>
      <c r="B20" s="139" t="s">
        <v>110</v>
      </c>
      <c r="C20" s="140">
        <v>1.3350000381469727</v>
      </c>
      <c r="D20" s="141">
        <v>0.54100000858306885</v>
      </c>
      <c r="E20" s="142" t="s">
        <v>111</v>
      </c>
      <c r="F20" s="143">
        <v>6.9444444444444447E-4</v>
      </c>
      <c r="G20" s="144">
        <v>0.26597222222222222</v>
      </c>
      <c r="H20" s="135">
        <v>0.30763888888888891</v>
      </c>
      <c r="I20" s="135">
        <v>0.34930555555555554</v>
      </c>
      <c r="J20" s="119">
        <v>0.39444444444444443</v>
      </c>
      <c r="K20" s="135">
        <v>0.43996527777777772</v>
      </c>
      <c r="L20" s="135">
        <v>0.52329861111111109</v>
      </c>
      <c r="M20" s="135">
        <v>0.60663194444444446</v>
      </c>
      <c r="N20" s="135">
        <v>0.68996527777777772</v>
      </c>
      <c r="O20" s="135">
        <v>0.77329861111111109</v>
      </c>
      <c r="P20" s="163"/>
    </row>
    <row r="21" spans="1:16" x14ac:dyDescent="0.2">
      <c r="A21" s="138">
        <f t="shared" ca="1" si="1"/>
        <v>4</v>
      </c>
      <c r="B21" s="139" t="s">
        <v>112</v>
      </c>
      <c r="C21" s="140">
        <v>1.8760000467300415</v>
      </c>
      <c r="D21" s="141">
        <v>0.43099987506866455</v>
      </c>
      <c r="E21" s="142" t="s">
        <v>113</v>
      </c>
      <c r="F21" s="143">
        <v>6.9444444444444447E-4</v>
      </c>
      <c r="G21" s="144">
        <v>0.26666666666666666</v>
      </c>
      <c r="H21" s="135">
        <v>0.30833333333333335</v>
      </c>
      <c r="I21" s="135">
        <v>0.35000000000000003</v>
      </c>
      <c r="J21" s="119">
        <v>0.39513888888888887</v>
      </c>
      <c r="K21" s="135">
        <v>0.44065972222222222</v>
      </c>
      <c r="L21" s="135">
        <v>0.52399305555555553</v>
      </c>
      <c r="M21" s="135">
        <v>0.6073263888888889</v>
      </c>
      <c r="N21" s="135">
        <v>0.69065972222222216</v>
      </c>
      <c r="O21" s="135">
        <v>0.77399305555555553</v>
      </c>
      <c r="P21" s="163"/>
    </row>
    <row r="22" spans="1:16" x14ac:dyDescent="0.2">
      <c r="A22" s="138">
        <f t="shared" ca="1" si="1"/>
        <v>5</v>
      </c>
      <c r="B22" s="139" t="s">
        <v>114</v>
      </c>
      <c r="C22" s="140">
        <v>2.3069999217987061</v>
      </c>
      <c r="D22" s="141">
        <v>0.60300016403198242</v>
      </c>
      <c r="E22" s="142" t="s">
        <v>115</v>
      </c>
      <c r="F22" s="143">
        <v>6.9444444444444447E-4</v>
      </c>
      <c r="G22" s="144">
        <v>0.2673611111111111</v>
      </c>
      <c r="H22" s="135">
        <v>0.30902777777777779</v>
      </c>
      <c r="I22" s="135">
        <v>0.35069444444444442</v>
      </c>
      <c r="J22" s="119">
        <v>0.39583333333333331</v>
      </c>
      <c r="K22" s="135">
        <v>0.44135416666666666</v>
      </c>
      <c r="L22" s="135">
        <v>0.52468749999999997</v>
      </c>
      <c r="M22" s="135">
        <v>0.60802083333333334</v>
      </c>
      <c r="N22" s="135">
        <v>0.6913541666666666</v>
      </c>
      <c r="O22" s="135">
        <v>0.77468749999999997</v>
      </c>
      <c r="P22" s="163"/>
    </row>
    <row r="23" spans="1:16" x14ac:dyDescent="0.2">
      <c r="A23" s="138">
        <f t="shared" ca="1" si="1"/>
        <v>6</v>
      </c>
      <c r="B23" s="139" t="s">
        <v>116</v>
      </c>
      <c r="C23" s="140">
        <v>2.9100000858306885</v>
      </c>
      <c r="D23" s="141">
        <v>0.34799981117248535</v>
      </c>
      <c r="E23" s="142" t="s">
        <v>117</v>
      </c>
      <c r="F23" s="143">
        <v>6.9444444444444447E-4</v>
      </c>
      <c r="G23" s="144">
        <v>0.26805555555555555</v>
      </c>
      <c r="H23" s="135">
        <v>0.30972222222222223</v>
      </c>
      <c r="I23" s="135">
        <v>0.35138888888888892</v>
      </c>
      <c r="J23" s="119">
        <v>0.39652777777777781</v>
      </c>
      <c r="K23" s="135">
        <v>0.4420486111111111</v>
      </c>
      <c r="L23" s="135">
        <v>0.52538194444444442</v>
      </c>
      <c r="M23" s="135">
        <v>0.60871527777777779</v>
      </c>
      <c r="N23" s="135">
        <v>0.69204861111111104</v>
      </c>
      <c r="O23" s="135">
        <v>0.77538194444444442</v>
      </c>
      <c r="P23" s="163"/>
    </row>
    <row r="24" spans="1:16" x14ac:dyDescent="0.2">
      <c r="A24" s="138">
        <f t="shared" ca="1" si="1"/>
        <v>7</v>
      </c>
      <c r="B24" s="139" t="s">
        <v>64</v>
      </c>
      <c r="C24" s="140">
        <v>3.2579998970031738</v>
      </c>
      <c r="D24" s="141">
        <v>0.62800002098083496</v>
      </c>
      <c r="E24" s="142" t="s">
        <v>65</v>
      </c>
      <c r="F24" s="143">
        <v>6.9444444444444447E-4</v>
      </c>
      <c r="G24" s="144">
        <v>0.26874999999999999</v>
      </c>
      <c r="H24" s="135">
        <v>0.31041666666666667</v>
      </c>
      <c r="I24" s="135">
        <v>0.3520833333333333</v>
      </c>
      <c r="J24" s="119">
        <v>0.3972222222222222</v>
      </c>
      <c r="K24" s="135">
        <v>0.44246527777777778</v>
      </c>
      <c r="L24" s="135">
        <v>0.52579861111111115</v>
      </c>
      <c r="M24" s="135">
        <v>0.60913194444444441</v>
      </c>
      <c r="N24" s="135">
        <v>0.69246527777777778</v>
      </c>
      <c r="O24" s="135">
        <v>0.77579861111111104</v>
      </c>
      <c r="P24" s="163"/>
    </row>
    <row r="25" spans="1:16" x14ac:dyDescent="0.2">
      <c r="A25" s="138">
        <f t="shared" ca="1" si="1"/>
        <v>8</v>
      </c>
      <c r="B25" s="139" t="s">
        <v>66</v>
      </c>
      <c r="C25" s="140">
        <v>3.8859999179840088</v>
      </c>
      <c r="D25" s="141">
        <v>0.57599997520446777</v>
      </c>
      <c r="E25" s="142" t="s">
        <v>67</v>
      </c>
      <c r="F25" s="143">
        <v>1.3888888888888889E-3</v>
      </c>
      <c r="G25" s="144">
        <v>0.26944444444444443</v>
      </c>
      <c r="H25" s="135">
        <v>0.31111111111111112</v>
      </c>
      <c r="I25" s="135">
        <v>0.3527777777777778</v>
      </c>
      <c r="J25" s="119">
        <v>0.3979166666666667</v>
      </c>
      <c r="K25" s="135">
        <v>0.44329861111111107</v>
      </c>
      <c r="L25" s="135">
        <v>0.52663194444444439</v>
      </c>
      <c r="M25" s="135">
        <v>0.60996527777777776</v>
      </c>
      <c r="N25" s="135">
        <v>0.69329861111111102</v>
      </c>
      <c r="O25" s="135">
        <v>0.77663194444444439</v>
      </c>
      <c r="P25" s="163"/>
    </row>
    <row r="26" spans="1:16" x14ac:dyDescent="0.2">
      <c r="A26" s="138">
        <f t="shared" ca="1" si="1"/>
        <v>9</v>
      </c>
      <c r="B26" s="139" t="s">
        <v>118</v>
      </c>
      <c r="C26" s="140">
        <v>4.4619998931884766</v>
      </c>
      <c r="D26" s="141">
        <v>0.51000022888183594</v>
      </c>
      <c r="E26" s="142" t="s">
        <v>119</v>
      </c>
      <c r="F26" s="143">
        <v>6.9444444444444447E-4</v>
      </c>
      <c r="G26" s="144">
        <v>0.27083333333333331</v>
      </c>
      <c r="H26" s="135">
        <v>0.3125</v>
      </c>
      <c r="I26" s="135">
        <v>0.35416666666666669</v>
      </c>
      <c r="J26" s="119">
        <v>0.39930555555555558</v>
      </c>
      <c r="K26" s="135">
        <v>0.44503472222222218</v>
      </c>
      <c r="L26" s="135">
        <v>0.52836805555555544</v>
      </c>
      <c r="M26" s="135">
        <v>0.61170138888888881</v>
      </c>
      <c r="N26" s="135">
        <v>0.69503472222222218</v>
      </c>
      <c r="O26" s="135">
        <v>0.77836805555555544</v>
      </c>
      <c r="P26" s="163"/>
    </row>
    <row r="27" spans="1:16" x14ac:dyDescent="0.2">
      <c r="A27" s="138">
        <f t="shared" ca="1" si="1"/>
        <v>10</v>
      </c>
      <c r="B27" s="139" t="s">
        <v>120</v>
      </c>
      <c r="C27" s="140">
        <v>4.9720001220703125</v>
      </c>
      <c r="D27" s="141">
        <v>0.63499975204467773</v>
      </c>
      <c r="E27" s="142" t="s">
        <v>121</v>
      </c>
      <c r="F27" s="143">
        <v>6.9444444444444447E-4</v>
      </c>
      <c r="G27" s="144">
        <v>0.27152777777777776</v>
      </c>
      <c r="H27" s="135">
        <v>0.31319444444444444</v>
      </c>
      <c r="I27" s="135">
        <v>0.35486111111111113</v>
      </c>
      <c r="J27" s="119">
        <v>0.39999999999999997</v>
      </c>
      <c r="K27" s="135">
        <v>0.44572916666666662</v>
      </c>
      <c r="L27" s="135">
        <v>0.52906249999999999</v>
      </c>
      <c r="M27" s="135">
        <v>0.61239583333333325</v>
      </c>
      <c r="N27" s="135">
        <v>0.69572916666666662</v>
      </c>
      <c r="O27" s="135">
        <v>0.77906249999999999</v>
      </c>
      <c r="P27" s="163"/>
    </row>
    <row r="28" spans="1:16" x14ac:dyDescent="0.2">
      <c r="A28" s="138">
        <f t="shared" ca="1" si="1"/>
        <v>11</v>
      </c>
      <c r="B28" s="139" t="s">
        <v>122</v>
      </c>
      <c r="C28" s="140">
        <v>5.6069998741149902</v>
      </c>
      <c r="D28" s="141">
        <v>0.39700031280517578</v>
      </c>
      <c r="E28" s="142" t="s">
        <v>123</v>
      </c>
      <c r="F28" s="143">
        <v>6.9444444444444447E-4</v>
      </c>
      <c r="G28" s="144">
        <v>0.2722222222222222</v>
      </c>
      <c r="H28" s="135">
        <v>0.31388888888888888</v>
      </c>
      <c r="I28" s="135">
        <v>0.35555555555555557</v>
      </c>
      <c r="J28" s="119">
        <v>0.40069444444444446</v>
      </c>
      <c r="K28" s="135">
        <v>0.44642361111111106</v>
      </c>
      <c r="L28" s="135">
        <v>0.52975694444444443</v>
      </c>
      <c r="M28" s="135">
        <v>0.61309027777777769</v>
      </c>
      <c r="N28" s="135">
        <v>0.69642361111111106</v>
      </c>
      <c r="O28" s="135">
        <v>0.77975694444444443</v>
      </c>
      <c r="P28" s="163"/>
    </row>
    <row r="29" spans="1:16" x14ac:dyDescent="0.2">
      <c r="A29" s="138">
        <f t="shared" ca="1" si="1"/>
        <v>12</v>
      </c>
      <c r="B29" s="139" t="s">
        <v>135</v>
      </c>
      <c r="C29" s="140">
        <v>6.004000186920166</v>
      </c>
      <c r="D29" s="141">
        <v>0.62199974060058594</v>
      </c>
      <c r="E29" s="142" t="s">
        <v>205</v>
      </c>
      <c r="F29" s="143">
        <v>6.9444444444444447E-4</v>
      </c>
      <c r="G29" s="144">
        <v>0.27291666666666664</v>
      </c>
      <c r="H29" s="135">
        <v>0.31458333333333333</v>
      </c>
      <c r="I29" s="135">
        <v>0.35625000000000001</v>
      </c>
      <c r="J29" s="119">
        <v>0.40138888888888885</v>
      </c>
      <c r="K29" s="135">
        <v>0.44696418847328701</v>
      </c>
      <c r="L29" s="135">
        <v>0.53029752180662026</v>
      </c>
      <c r="M29" s="135">
        <v>0.61363085513995352</v>
      </c>
      <c r="N29" s="135">
        <v>0.69696418847328689</v>
      </c>
      <c r="O29" s="135">
        <v>0.78029752180662026</v>
      </c>
      <c r="P29" s="163"/>
    </row>
    <row r="30" spans="1:16" x14ac:dyDescent="0.2">
      <c r="A30" s="138">
        <v>13</v>
      </c>
      <c r="B30" s="139" t="s">
        <v>133</v>
      </c>
      <c r="C30" s="140">
        <v>6.2549999999999999</v>
      </c>
      <c r="D30" s="141">
        <v>0.34300000000000003</v>
      </c>
      <c r="E30" s="142" t="s">
        <v>213</v>
      </c>
      <c r="F30" s="143">
        <v>2.0833333333333333E-3</v>
      </c>
      <c r="G30" s="144">
        <v>0.27361111111111108</v>
      </c>
      <c r="H30" s="135">
        <v>0.31527777777777777</v>
      </c>
      <c r="I30" s="135">
        <v>0.35694444444444445</v>
      </c>
      <c r="J30" s="119">
        <v>0.40208333333333335</v>
      </c>
      <c r="K30" s="135">
        <v>0.44722222222222219</v>
      </c>
      <c r="L30" s="135">
        <v>0.53055555555555556</v>
      </c>
      <c r="M30" s="135">
        <v>0.61388888888888882</v>
      </c>
      <c r="N30" s="135">
        <v>0.6972222222222223</v>
      </c>
      <c r="O30" s="135">
        <v>0.78055555555555556</v>
      </c>
      <c r="P30" s="163"/>
    </row>
    <row r="31" spans="1:16" x14ac:dyDescent="0.2">
      <c r="A31" s="138">
        <f t="shared" ca="1" si="1"/>
        <v>14</v>
      </c>
      <c r="B31" s="139" t="s">
        <v>124</v>
      </c>
      <c r="C31" s="140">
        <v>6.625999927520752</v>
      </c>
      <c r="D31" s="141">
        <v>0.86100006103515625</v>
      </c>
      <c r="E31" s="142" t="s">
        <v>125</v>
      </c>
      <c r="F31" s="143">
        <v>2.0833333333333333E-3</v>
      </c>
      <c r="G31" s="144">
        <v>0.27569444444444446</v>
      </c>
      <c r="H31" s="135">
        <v>0.31736111111111115</v>
      </c>
      <c r="I31" s="135">
        <v>0.35902777777777778</v>
      </c>
      <c r="J31" s="119">
        <v>0.40416666666666662</v>
      </c>
      <c r="K31" s="135">
        <v>0.44989583333333333</v>
      </c>
      <c r="L31" s="135">
        <v>0.53322916666666664</v>
      </c>
      <c r="M31" s="135">
        <v>0.61656250000000001</v>
      </c>
      <c r="N31" s="135">
        <v>0.69989583333333327</v>
      </c>
      <c r="O31" s="135">
        <v>0.78322916666666664</v>
      </c>
      <c r="P31" s="163"/>
    </row>
    <row r="32" spans="1:16" x14ac:dyDescent="0.2">
      <c r="A32" s="138">
        <f t="shared" ca="1" si="1"/>
        <v>15</v>
      </c>
      <c r="B32" s="139" t="s">
        <v>126</v>
      </c>
      <c r="C32" s="140">
        <v>7.4869999885559082</v>
      </c>
      <c r="D32" s="141">
        <v>1.5189995765686035</v>
      </c>
      <c r="E32" s="142" t="s">
        <v>127</v>
      </c>
      <c r="F32" s="143">
        <v>2.0833333333333333E-3</v>
      </c>
      <c r="G32" s="144">
        <v>0.27777777777777779</v>
      </c>
      <c r="H32" s="135">
        <v>0.31944444444444448</v>
      </c>
      <c r="I32" s="135">
        <v>0.3611111111111111</v>
      </c>
      <c r="J32" s="119">
        <v>0.40625</v>
      </c>
      <c r="K32" s="135">
        <v>0.45197916666666665</v>
      </c>
      <c r="L32" s="135">
        <v>0.53531249999999997</v>
      </c>
      <c r="M32" s="135">
        <v>0.61864583333333334</v>
      </c>
      <c r="N32" s="135">
        <v>0.70197916666666671</v>
      </c>
      <c r="O32" s="135">
        <v>0.78531249999999997</v>
      </c>
      <c r="P32" s="163"/>
    </row>
    <row r="33" spans="1:16" x14ac:dyDescent="0.2">
      <c r="A33" s="138">
        <f t="shared" ca="1" si="1"/>
        <v>16</v>
      </c>
      <c r="B33" s="139" t="s">
        <v>128</v>
      </c>
      <c r="C33" s="140">
        <v>9.0059995651245117</v>
      </c>
      <c r="D33" s="141">
        <v>0.4720001220703125</v>
      </c>
      <c r="E33" s="142" t="s">
        <v>129</v>
      </c>
      <c r="F33" s="143">
        <v>3.472222222222222E-3</v>
      </c>
      <c r="G33" s="144">
        <v>0.27986111111111112</v>
      </c>
      <c r="H33" s="135">
        <v>0.3215277777777778</v>
      </c>
      <c r="I33" s="135">
        <v>0.36319444444444443</v>
      </c>
      <c r="J33" s="119">
        <v>0.40833333333333338</v>
      </c>
      <c r="K33" s="135">
        <v>0.45406250000000004</v>
      </c>
      <c r="L33" s="135">
        <v>0.53739583333333341</v>
      </c>
      <c r="M33" s="135">
        <v>0.62072916666666667</v>
      </c>
      <c r="N33" s="135">
        <v>0.70406250000000004</v>
      </c>
      <c r="O33" s="135">
        <v>0.78739583333333341</v>
      </c>
      <c r="P33" s="163"/>
    </row>
    <row r="34" spans="1:16" x14ac:dyDescent="0.2">
      <c r="A34" s="138">
        <f t="shared" ca="1" si="1"/>
        <v>17</v>
      </c>
      <c r="B34" s="139" t="s">
        <v>130</v>
      </c>
      <c r="C34" s="140">
        <v>9.4779996871948242</v>
      </c>
      <c r="D34" s="141">
        <v>0.4720001220703125</v>
      </c>
      <c r="E34" s="167" t="s">
        <v>131</v>
      </c>
      <c r="F34" s="142"/>
      <c r="G34" s="144">
        <v>0.28333333333333333</v>
      </c>
      <c r="H34" s="135">
        <v>0.32500000000000001</v>
      </c>
      <c r="I34" s="135">
        <v>0.3666666666666667</v>
      </c>
      <c r="J34" s="119">
        <v>0.41180555555555554</v>
      </c>
      <c r="K34" s="135">
        <v>0.45753472222222219</v>
      </c>
      <c r="L34" s="135">
        <v>0.5408680555555555</v>
      </c>
      <c r="M34" s="135">
        <v>0.62420138888888888</v>
      </c>
      <c r="N34" s="135">
        <v>0.70753472222222225</v>
      </c>
      <c r="O34" s="135">
        <v>0.7908680555555555</v>
      </c>
      <c r="P34" s="163"/>
    </row>
    <row r="35" spans="1:16" x14ac:dyDescent="0.2">
      <c r="A35" s="166">
        <f t="shared" ref="A35:A49" ca="1" si="2">IF(B35&lt;&gt;"",OFFSET(A35,-1,0)+1,"")</f>
        <v>18</v>
      </c>
      <c r="B35" s="139" t="s">
        <v>130</v>
      </c>
      <c r="C35" s="141">
        <v>0</v>
      </c>
      <c r="D35" s="141">
        <v>0.43000000715255737</v>
      </c>
      <c r="E35" s="167" t="s">
        <v>131</v>
      </c>
      <c r="F35" s="168">
        <v>6.9444444444444447E-4</v>
      </c>
      <c r="G35" s="169">
        <v>0.28472222222222221</v>
      </c>
      <c r="H35" s="134">
        <v>0.3263888888888889</v>
      </c>
      <c r="I35" s="117">
        <v>0.37361111111111112</v>
      </c>
      <c r="J35" s="117">
        <v>0.4145833333333333</v>
      </c>
      <c r="K35" s="134">
        <v>0.45871527777777782</v>
      </c>
      <c r="L35" s="134">
        <v>0.54204861111111113</v>
      </c>
      <c r="M35" s="134">
        <v>0.6253819444444445</v>
      </c>
      <c r="N35" s="134">
        <v>0.70833333333333337</v>
      </c>
      <c r="O35" s="134">
        <v>0.79204861111111113</v>
      </c>
      <c r="P35" s="163"/>
    </row>
    <row r="36" spans="1:16" x14ac:dyDescent="0.2">
      <c r="A36" s="138">
        <f t="shared" ca="1" si="2"/>
        <v>19</v>
      </c>
      <c r="B36" s="139" t="s">
        <v>128</v>
      </c>
      <c r="C36" s="140">
        <v>0.43000000715255737</v>
      </c>
      <c r="D36" s="141">
        <v>0.71400004625320435</v>
      </c>
      <c r="E36" s="142" t="s">
        <v>132</v>
      </c>
      <c r="F36" s="143">
        <v>1.3888888888888889E-3</v>
      </c>
      <c r="G36" s="144">
        <v>0.28541666666666665</v>
      </c>
      <c r="H36" s="135">
        <v>0.32708333333333334</v>
      </c>
      <c r="I36" s="119">
        <v>0.3743055555555555</v>
      </c>
      <c r="J36" s="119">
        <v>0.4152777777777778</v>
      </c>
      <c r="K36" s="135">
        <v>0.45940972222222221</v>
      </c>
      <c r="L36" s="135">
        <v>0.54274305555555558</v>
      </c>
      <c r="M36" s="135">
        <v>0.62607638888888884</v>
      </c>
      <c r="N36" s="135">
        <v>0.7090277777777777</v>
      </c>
      <c r="O36" s="135">
        <v>0.79274305555555558</v>
      </c>
      <c r="P36" s="163"/>
    </row>
    <row r="37" spans="1:16" x14ac:dyDescent="0.2">
      <c r="A37" s="138">
        <f t="shared" ca="1" si="2"/>
        <v>20</v>
      </c>
      <c r="B37" s="139" t="s">
        <v>133</v>
      </c>
      <c r="C37" s="140">
        <v>1.1440000534057617</v>
      </c>
      <c r="D37" s="141">
        <v>0.35799992084503174</v>
      </c>
      <c r="E37" s="142" t="s">
        <v>134</v>
      </c>
      <c r="F37" s="143">
        <v>6.9444444444444447E-4</v>
      </c>
      <c r="G37" s="144">
        <v>0.28680555555555554</v>
      </c>
      <c r="H37" s="135">
        <v>0.32847222222222222</v>
      </c>
      <c r="I37" s="119">
        <v>0.3756944444444445</v>
      </c>
      <c r="J37" s="119">
        <v>0.41666666666666669</v>
      </c>
      <c r="K37" s="135">
        <v>0.46079861111111109</v>
      </c>
      <c r="L37" s="135">
        <v>0.54413194444444446</v>
      </c>
      <c r="M37" s="135">
        <v>0.62746527777777772</v>
      </c>
      <c r="N37" s="135">
        <v>0.7104166666666667</v>
      </c>
      <c r="O37" s="135">
        <v>0.79413194444444446</v>
      </c>
      <c r="P37" s="163"/>
    </row>
    <row r="38" spans="1:16" x14ac:dyDescent="0.2">
      <c r="A38" s="138">
        <f t="shared" ca="1" si="2"/>
        <v>21</v>
      </c>
      <c r="B38" s="139" t="s">
        <v>135</v>
      </c>
      <c r="C38" s="140">
        <v>1.5019999742507935</v>
      </c>
      <c r="D38" s="141">
        <v>0.34500002861022949</v>
      </c>
      <c r="E38" s="142" t="s">
        <v>136</v>
      </c>
      <c r="F38" s="143">
        <v>0</v>
      </c>
      <c r="G38" s="144">
        <v>0.28750000000000003</v>
      </c>
      <c r="H38" s="135">
        <v>0.32916666666666666</v>
      </c>
      <c r="I38" s="119">
        <v>0.37638888888888888</v>
      </c>
      <c r="J38" s="119">
        <v>0.41736111111111113</v>
      </c>
      <c r="K38" s="135">
        <v>0.46135416666666668</v>
      </c>
      <c r="L38" s="135">
        <v>0.54468749999999999</v>
      </c>
      <c r="M38" s="135">
        <v>0.62802083333333336</v>
      </c>
      <c r="N38" s="135">
        <v>0.71111111111111114</v>
      </c>
      <c r="O38" s="135">
        <v>0.79468749999999999</v>
      </c>
      <c r="P38" s="163"/>
    </row>
    <row r="39" spans="1:16" x14ac:dyDescent="0.2">
      <c r="A39" s="138">
        <f t="shared" ca="1" si="2"/>
        <v>22</v>
      </c>
      <c r="B39" s="139" t="s">
        <v>122</v>
      </c>
      <c r="C39" s="140">
        <v>1.8470000028610229</v>
      </c>
      <c r="D39" s="141">
        <v>0.7359999418258667</v>
      </c>
      <c r="E39" s="142" t="s">
        <v>137</v>
      </c>
      <c r="F39" s="143">
        <v>1.3888888888888889E-3</v>
      </c>
      <c r="G39" s="144">
        <v>0.28750000000000003</v>
      </c>
      <c r="H39" s="135">
        <v>0.32916666666666666</v>
      </c>
      <c r="I39" s="119">
        <v>0.37638888888888888</v>
      </c>
      <c r="J39" s="119">
        <v>0.41736111111111113</v>
      </c>
      <c r="K39" s="135">
        <v>0.4617708333333333</v>
      </c>
      <c r="L39" s="135">
        <v>0.54510416666666661</v>
      </c>
      <c r="M39" s="135">
        <v>0.62843749999999998</v>
      </c>
      <c r="N39" s="135">
        <v>0.71111111111111114</v>
      </c>
      <c r="O39" s="135">
        <v>0.79510416666666672</v>
      </c>
      <c r="P39" s="163"/>
    </row>
    <row r="40" spans="1:16" x14ac:dyDescent="0.2">
      <c r="A40" s="138">
        <f t="shared" ca="1" si="2"/>
        <v>23</v>
      </c>
      <c r="B40" s="139" t="s">
        <v>94</v>
      </c>
      <c r="C40" s="140">
        <v>2.5829999446868896</v>
      </c>
      <c r="D40" s="141">
        <v>0.55900001525878906</v>
      </c>
      <c r="E40" s="142" t="s">
        <v>95</v>
      </c>
      <c r="F40" s="143">
        <v>3.472222222222222E-3</v>
      </c>
      <c r="G40" s="144">
        <v>0.28888888888888892</v>
      </c>
      <c r="H40" s="135">
        <v>0.33055555555555555</v>
      </c>
      <c r="I40" s="119">
        <v>0.37777777777777777</v>
      </c>
      <c r="J40" s="119">
        <v>0.41875000000000001</v>
      </c>
      <c r="K40" s="135">
        <v>0.46315972222222218</v>
      </c>
      <c r="L40" s="135">
        <v>0.5464930555555555</v>
      </c>
      <c r="M40" s="135">
        <v>0.62982638888888887</v>
      </c>
      <c r="N40" s="135">
        <v>0.71250000000000002</v>
      </c>
      <c r="O40" s="135">
        <v>0.79649305555555561</v>
      </c>
      <c r="P40" s="163"/>
    </row>
    <row r="41" spans="1:16" x14ac:dyDescent="0.2">
      <c r="A41" s="138">
        <f t="shared" ca="1" si="2"/>
        <v>24</v>
      </c>
      <c r="B41" s="139" t="s">
        <v>220</v>
      </c>
      <c r="C41" s="140">
        <v>3.1419999599456787</v>
      </c>
      <c r="D41" s="141">
        <v>0.61500000953674316</v>
      </c>
      <c r="E41" s="142" t="s">
        <v>96</v>
      </c>
      <c r="F41" s="143">
        <v>6.9444444444444447E-4</v>
      </c>
      <c r="G41" s="144">
        <v>0.29236111111111113</v>
      </c>
      <c r="H41" s="135">
        <v>0.33402777777777781</v>
      </c>
      <c r="I41" s="119">
        <v>0.38125000000000003</v>
      </c>
      <c r="J41" s="119">
        <v>0.42222222222222222</v>
      </c>
      <c r="K41" s="135">
        <v>0.46663194444444445</v>
      </c>
      <c r="L41" s="135">
        <v>0.54996527777777782</v>
      </c>
      <c r="M41" s="135">
        <v>0.63329861111111108</v>
      </c>
      <c r="N41" s="135">
        <v>0.71597222222222223</v>
      </c>
      <c r="O41" s="135">
        <v>0.79996527777777782</v>
      </c>
      <c r="P41" s="163"/>
    </row>
    <row r="42" spans="1:16" x14ac:dyDescent="0.2">
      <c r="A42" s="138">
        <f t="shared" ca="1" si="2"/>
        <v>25</v>
      </c>
      <c r="B42" s="139" t="s">
        <v>66</v>
      </c>
      <c r="C42" s="140">
        <v>3.7569999694824219</v>
      </c>
      <c r="D42" s="141">
        <v>0.47599983215332031</v>
      </c>
      <c r="E42" s="142" t="s">
        <v>97</v>
      </c>
      <c r="F42" s="143">
        <v>6.9444444444444447E-4</v>
      </c>
      <c r="G42" s="144">
        <v>0.29305555555555557</v>
      </c>
      <c r="H42" s="135">
        <v>0.3347222222222222</v>
      </c>
      <c r="I42" s="119">
        <v>0.38194444444444442</v>
      </c>
      <c r="J42" s="119">
        <v>0.42291666666666666</v>
      </c>
      <c r="K42" s="135">
        <v>0.46732638888888883</v>
      </c>
      <c r="L42" s="135">
        <v>0.55065972222222215</v>
      </c>
      <c r="M42" s="135">
        <v>0.63399305555555552</v>
      </c>
      <c r="N42" s="135">
        <v>0.71666666666666667</v>
      </c>
      <c r="O42" s="135">
        <v>0.80065972222222226</v>
      </c>
      <c r="P42" s="163"/>
    </row>
    <row r="43" spans="1:16" x14ac:dyDescent="0.2">
      <c r="A43" s="138">
        <f t="shared" ca="1" si="2"/>
        <v>26</v>
      </c>
      <c r="B43" s="139" t="s">
        <v>64</v>
      </c>
      <c r="C43" s="140">
        <v>4.2329998016357422</v>
      </c>
      <c r="D43" s="141">
        <v>0.41800022125244141</v>
      </c>
      <c r="E43" s="142" t="s">
        <v>98</v>
      </c>
      <c r="F43" s="143">
        <v>6.9444444444444447E-4</v>
      </c>
      <c r="G43" s="144">
        <v>0.29375000000000001</v>
      </c>
      <c r="H43" s="135">
        <v>0.3354166666666667</v>
      </c>
      <c r="I43" s="119">
        <v>0.38263888888888892</v>
      </c>
      <c r="J43" s="119">
        <v>0.4236111111111111</v>
      </c>
      <c r="K43" s="135">
        <v>0.46802083333333333</v>
      </c>
      <c r="L43" s="135">
        <v>0.5513541666666667</v>
      </c>
      <c r="M43" s="135">
        <v>0.63468749999999996</v>
      </c>
      <c r="N43" s="135">
        <v>0.71736111111111101</v>
      </c>
      <c r="O43" s="135">
        <v>0.8013541666666667</v>
      </c>
      <c r="P43" s="163"/>
    </row>
    <row r="44" spans="1:16" x14ac:dyDescent="0.2">
      <c r="A44" s="138">
        <f t="shared" ca="1" si="2"/>
        <v>27</v>
      </c>
      <c r="B44" s="139" t="s">
        <v>116</v>
      </c>
      <c r="C44" s="140">
        <v>4.6510000228881836</v>
      </c>
      <c r="D44" s="141">
        <v>0.4590001106262207</v>
      </c>
      <c r="E44" s="142" t="s">
        <v>138</v>
      </c>
      <c r="F44" s="143">
        <v>6.9444444444444447E-4</v>
      </c>
      <c r="G44" s="144">
        <v>0.29444444444444445</v>
      </c>
      <c r="H44" s="135">
        <v>0.33611111111111108</v>
      </c>
      <c r="I44" s="119">
        <v>0.3833333333333333</v>
      </c>
      <c r="J44" s="119">
        <v>0.42430555555555555</v>
      </c>
      <c r="K44" s="135">
        <v>0.46871527777777783</v>
      </c>
      <c r="L44" s="135">
        <v>0.55204861111111114</v>
      </c>
      <c r="M44" s="135">
        <v>0.63538194444444451</v>
      </c>
      <c r="N44" s="135">
        <v>0.71805555555555556</v>
      </c>
      <c r="O44" s="135">
        <v>0.80204861111111114</v>
      </c>
      <c r="P44" s="163"/>
    </row>
    <row r="45" spans="1:16" x14ac:dyDescent="0.2">
      <c r="A45" s="138">
        <f t="shared" ca="1" si="2"/>
        <v>28</v>
      </c>
      <c r="B45" s="139" t="s">
        <v>114</v>
      </c>
      <c r="C45" s="140">
        <v>5.1100001335144043</v>
      </c>
      <c r="D45" s="141">
        <v>0.55800008773803711</v>
      </c>
      <c r="E45" s="142" t="s">
        <v>139</v>
      </c>
      <c r="F45" s="143">
        <v>6.9444444444444447E-4</v>
      </c>
      <c r="G45" s="144">
        <v>0.2951388888888889</v>
      </c>
      <c r="H45" s="135">
        <v>0.33680555555555558</v>
      </c>
      <c r="I45" s="119">
        <v>0.3840277777777778</v>
      </c>
      <c r="J45" s="119">
        <v>0.42499999999999999</v>
      </c>
      <c r="K45" s="135">
        <v>0.46940972222222221</v>
      </c>
      <c r="L45" s="135">
        <v>0.55274305555555558</v>
      </c>
      <c r="M45" s="135">
        <v>0.63607638888888884</v>
      </c>
      <c r="N45" s="135">
        <v>0.71875</v>
      </c>
      <c r="O45" s="135">
        <v>0.80274305555555558</v>
      </c>
      <c r="P45" s="163"/>
    </row>
    <row r="46" spans="1:16" x14ac:dyDescent="0.2">
      <c r="A46" s="138">
        <f t="shared" ca="1" si="2"/>
        <v>29</v>
      </c>
      <c r="B46" s="139" t="s">
        <v>112</v>
      </c>
      <c r="C46" s="140">
        <v>5.6680002212524414</v>
      </c>
      <c r="D46" s="141">
        <v>0.55699968338012695</v>
      </c>
      <c r="E46" s="142" t="s">
        <v>140</v>
      </c>
      <c r="F46" s="143">
        <v>6.9444444444444447E-4</v>
      </c>
      <c r="G46" s="144">
        <v>0.29583333333333334</v>
      </c>
      <c r="H46" s="135">
        <v>0.33749999999999997</v>
      </c>
      <c r="I46" s="119">
        <v>0.38472222222222219</v>
      </c>
      <c r="J46" s="119">
        <v>0.42569444444444443</v>
      </c>
      <c r="K46" s="135">
        <v>0.47010416666666671</v>
      </c>
      <c r="L46" s="135">
        <v>0.55343750000000003</v>
      </c>
      <c r="M46" s="135">
        <v>0.6367708333333334</v>
      </c>
      <c r="N46" s="135">
        <v>0.71944444444444444</v>
      </c>
      <c r="O46" s="135">
        <v>0.80343750000000003</v>
      </c>
      <c r="P46" s="163"/>
    </row>
    <row r="47" spans="1:16" x14ac:dyDescent="0.2">
      <c r="A47" s="138">
        <f t="shared" ca="1" si="2"/>
        <v>30</v>
      </c>
      <c r="B47" s="139" t="s">
        <v>110</v>
      </c>
      <c r="C47" s="140">
        <v>6.2249999046325684</v>
      </c>
      <c r="D47" s="141">
        <v>0.6100001335144043</v>
      </c>
      <c r="E47" s="142" t="s">
        <v>141</v>
      </c>
      <c r="F47" s="143">
        <v>6.9444444444444447E-4</v>
      </c>
      <c r="G47" s="144">
        <v>0.29652777777777778</v>
      </c>
      <c r="H47" s="135">
        <v>0.33819444444444446</v>
      </c>
      <c r="I47" s="119">
        <v>0.38541666666666669</v>
      </c>
      <c r="J47" s="119">
        <v>0.42638888888888887</v>
      </c>
      <c r="K47" s="135">
        <v>0.4707986111111111</v>
      </c>
      <c r="L47" s="135">
        <v>0.55413194444444447</v>
      </c>
      <c r="M47" s="135">
        <v>0.63746527777777773</v>
      </c>
      <c r="N47" s="135">
        <v>0.72013888888888899</v>
      </c>
      <c r="O47" s="135">
        <v>0.80413194444444447</v>
      </c>
      <c r="P47" s="163"/>
    </row>
    <row r="48" spans="1:16" x14ac:dyDescent="0.2">
      <c r="A48" s="138">
        <f t="shared" ca="1" si="2"/>
        <v>31</v>
      </c>
      <c r="B48" s="139" t="s">
        <v>108</v>
      </c>
      <c r="C48" s="140">
        <v>6.8350000381469727</v>
      </c>
      <c r="D48" s="141">
        <v>0.57700014114379883</v>
      </c>
      <c r="E48" s="142" t="s">
        <v>142</v>
      </c>
      <c r="F48" s="143">
        <v>2.0833333333333333E-3</v>
      </c>
      <c r="G48" s="144">
        <v>0.29722222222222222</v>
      </c>
      <c r="H48" s="135">
        <v>0.33888888888888885</v>
      </c>
      <c r="I48" s="119">
        <v>0.38611111111111113</v>
      </c>
      <c r="J48" s="119">
        <v>0.42708333333333331</v>
      </c>
      <c r="K48" s="135">
        <v>0.4714930555555556</v>
      </c>
      <c r="L48" s="135">
        <v>0.55482638888888891</v>
      </c>
      <c r="M48" s="135">
        <v>0.63815972222222228</v>
      </c>
      <c r="N48" s="135">
        <v>0.72083333333333333</v>
      </c>
      <c r="O48" s="135">
        <v>0.80482638888888891</v>
      </c>
      <c r="P48" s="163"/>
    </row>
    <row r="49" spans="1:16" ht="13.5" thickBot="1" x14ac:dyDescent="0.25">
      <c r="A49" s="138">
        <f t="shared" ca="1" si="2"/>
        <v>32</v>
      </c>
      <c r="B49" s="139" t="s">
        <v>106</v>
      </c>
      <c r="C49" s="140">
        <v>7.4120001792907715</v>
      </c>
      <c r="D49" s="141">
        <v>-7.4120001792907715</v>
      </c>
      <c r="E49" s="167" t="s">
        <v>107</v>
      </c>
      <c r="F49" s="142"/>
      <c r="G49" s="144">
        <v>0.29930555555555555</v>
      </c>
      <c r="H49" s="135">
        <v>0.34097222222222223</v>
      </c>
      <c r="I49" s="119">
        <v>0.38819444444444445</v>
      </c>
      <c r="J49" s="119">
        <v>0.4291666666666667</v>
      </c>
      <c r="K49" s="135">
        <v>0.47357638888888887</v>
      </c>
      <c r="L49" s="135">
        <v>0.55690972222222224</v>
      </c>
      <c r="M49" s="135">
        <v>0.6402430555555555</v>
      </c>
      <c r="N49" s="135">
        <v>0.72291666666666676</v>
      </c>
      <c r="O49" s="135">
        <v>0.80690972222222224</v>
      </c>
      <c r="P49" s="163"/>
    </row>
    <row r="50" spans="1:16" x14ac:dyDescent="0.2">
      <c r="A50" s="170"/>
      <c r="B50" s="171"/>
      <c r="C50" s="171"/>
      <c r="D50" s="172"/>
      <c r="E50" s="194"/>
      <c r="F50" s="174" t="s">
        <v>45</v>
      </c>
      <c r="G50" s="175" t="s">
        <v>86</v>
      </c>
      <c r="H50" s="176" t="s">
        <v>86</v>
      </c>
      <c r="I50" s="176" t="s">
        <v>86</v>
      </c>
      <c r="J50" s="176" t="s">
        <v>86</v>
      </c>
      <c r="K50" s="176" t="s">
        <v>86</v>
      </c>
      <c r="L50" s="176" t="s">
        <v>86</v>
      </c>
      <c r="M50" s="176" t="s">
        <v>86</v>
      </c>
      <c r="N50" s="176" t="s">
        <v>86</v>
      </c>
      <c r="O50" s="176" t="s">
        <v>86</v>
      </c>
      <c r="P50" s="163"/>
    </row>
    <row r="51" spans="1:16" x14ac:dyDescent="0.2">
      <c r="A51" s="163"/>
      <c r="D51" s="177"/>
      <c r="E51" s="195"/>
      <c r="F51" s="179" t="s">
        <v>46</v>
      </c>
      <c r="G51" s="180">
        <v>16.899999999999999</v>
      </c>
      <c r="H51" s="181">
        <v>16.899999999999999</v>
      </c>
      <c r="I51" s="180">
        <v>16.899999999999999</v>
      </c>
      <c r="J51" s="180">
        <v>16.899999999999999</v>
      </c>
      <c r="K51" s="180">
        <v>16.899999999999999</v>
      </c>
      <c r="L51" s="180">
        <v>16.899999999999999</v>
      </c>
      <c r="M51" s="180">
        <v>16.899999999999999</v>
      </c>
      <c r="N51" s="180">
        <v>16.899999999999999</v>
      </c>
      <c r="O51" s="180">
        <v>16.899999999999999</v>
      </c>
      <c r="P51" s="163"/>
    </row>
    <row r="52" spans="1:16" x14ac:dyDescent="0.2">
      <c r="A52" s="163"/>
      <c r="D52" s="177"/>
      <c r="E52" s="195"/>
      <c r="F52" s="179" t="s">
        <v>47</v>
      </c>
      <c r="G52" s="182">
        <v>3.4027777777777775E-2</v>
      </c>
      <c r="H52" s="182">
        <v>3.4027777777777775E-2</v>
      </c>
      <c r="I52" s="182">
        <v>3.4027777777777775E-2</v>
      </c>
      <c r="J52" s="182">
        <v>3.4027777777777775E-2</v>
      </c>
      <c r="K52" s="182">
        <v>3.4027777777777775E-2</v>
      </c>
      <c r="L52" s="182">
        <v>3.4027777777777775E-2</v>
      </c>
      <c r="M52" s="182">
        <v>3.4027777777777775E-2</v>
      </c>
      <c r="N52" s="182">
        <v>3.4027777777777775E-2</v>
      </c>
      <c r="O52" s="182">
        <v>3.4027777777777775E-2</v>
      </c>
      <c r="P52" s="163"/>
    </row>
    <row r="53" spans="1:16" ht="13.5" thickBot="1" x14ac:dyDescent="0.25">
      <c r="A53" s="163"/>
      <c r="D53" s="177"/>
      <c r="E53" s="290" t="s">
        <v>48</v>
      </c>
      <c r="F53" s="291"/>
      <c r="G53" s="187">
        <f t="shared" ref="G53:O53" si="3">G51/(24*IF(G52&gt;0,G52,1))</f>
        <v>20.693877551020407</v>
      </c>
      <c r="H53" s="188">
        <f t="shared" si="3"/>
        <v>20.693877551020407</v>
      </c>
      <c r="I53" s="188">
        <v>21.054285594395232</v>
      </c>
      <c r="J53" s="188">
        <f t="shared" si="3"/>
        <v>20.693877551020407</v>
      </c>
      <c r="K53" s="188">
        <f t="shared" si="3"/>
        <v>20.693877551020407</v>
      </c>
      <c r="L53" s="188">
        <f t="shared" si="3"/>
        <v>20.693877551020407</v>
      </c>
      <c r="M53" s="188">
        <f t="shared" si="3"/>
        <v>20.693877551020407</v>
      </c>
      <c r="N53" s="188">
        <f t="shared" si="3"/>
        <v>20.693877551020407</v>
      </c>
      <c r="O53" s="188">
        <f t="shared" si="3"/>
        <v>20.693877551020407</v>
      </c>
      <c r="P53" s="163"/>
    </row>
    <row r="54" spans="1:16" x14ac:dyDescent="0.2">
      <c r="A54" s="171"/>
      <c r="B54" s="171"/>
      <c r="C54" s="171"/>
      <c r="D54" s="171"/>
      <c r="E54" s="171"/>
      <c r="F54" s="171"/>
      <c r="G54" s="171"/>
      <c r="H54" s="171"/>
    </row>
    <row r="55" spans="1:16" x14ac:dyDescent="0.2">
      <c r="A55" s="196" t="s">
        <v>51</v>
      </c>
    </row>
    <row r="56" spans="1:16" x14ac:dyDescent="0.2">
      <c r="A56" s="150" t="s">
        <v>206</v>
      </c>
      <c r="C56" s="150"/>
      <c r="E56" s="150"/>
    </row>
  </sheetData>
  <mergeCells count="11">
    <mergeCell ref="E53:F53"/>
    <mergeCell ref="A9:E9"/>
    <mergeCell ref="A10:F10"/>
    <mergeCell ref="A15:A17"/>
    <mergeCell ref="B15:B17"/>
    <mergeCell ref="C15:C17"/>
    <mergeCell ref="D15:D17"/>
    <mergeCell ref="E15:E17"/>
    <mergeCell ref="F15:F17"/>
    <mergeCell ref="C13:D13"/>
    <mergeCell ref="C12:D12"/>
  </mergeCells>
  <pageMargins left="0.19685039370078741" right="0.19685039370078741" top="0.39370078740157483" bottom="0.39370078740157483" header="0" footer="0"/>
  <pageSetup paperSize="9" scale="46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4">
    <pageSetUpPr fitToPage="1"/>
  </sheetPr>
  <dimension ref="A1:Q64"/>
  <sheetViews>
    <sheetView tabSelected="1" workbookViewId="0">
      <selection activeCell="B52" sqref="B52"/>
    </sheetView>
  </sheetViews>
  <sheetFormatPr defaultRowHeight="12.75" x14ac:dyDescent="0.2"/>
  <cols>
    <col min="1" max="1" width="3.42578125" style="147" customWidth="1"/>
    <col min="2" max="2" width="19.42578125" style="147" customWidth="1"/>
    <col min="3" max="3" width="8.140625" style="147" customWidth="1"/>
    <col min="4" max="4" width="8.5703125" style="147" customWidth="1"/>
    <col min="5" max="5" width="9.5703125" style="147" customWidth="1"/>
    <col min="6" max="6" width="10" style="147" customWidth="1"/>
    <col min="7" max="17" width="6.5703125" style="147" customWidth="1"/>
  </cols>
  <sheetData>
    <row r="1" spans="1:13" x14ac:dyDescent="0.2">
      <c r="A1" s="145"/>
      <c r="B1" s="146"/>
      <c r="C1" s="146"/>
    </row>
    <row r="2" spans="1:13" x14ac:dyDescent="0.2">
      <c r="A2" s="148" t="s">
        <v>203</v>
      </c>
      <c r="B2" s="146"/>
      <c r="C2" s="146"/>
    </row>
    <row r="3" spans="1:13" x14ac:dyDescent="0.2">
      <c r="A3" s="149"/>
      <c r="B3" s="146"/>
      <c r="C3" s="146"/>
    </row>
    <row r="4" spans="1:13" x14ac:dyDescent="0.2">
      <c r="A4" s="145"/>
      <c r="B4" s="146" t="s">
        <v>209</v>
      </c>
      <c r="C4" s="146" t="s">
        <v>210</v>
      </c>
      <c r="H4" s="150"/>
    </row>
    <row r="5" spans="1:13" x14ac:dyDescent="0.2">
      <c r="A5" s="145"/>
      <c r="B5" s="146"/>
      <c r="C5" s="146" t="s">
        <v>211</v>
      </c>
      <c r="H5" s="150"/>
    </row>
    <row r="6" spans="1:13" x14ac:dyDescent="0.2">
      <c r="A6" s="145"/>
      <c r="B6" s="146"/>
      <c r="C6" s="146" t="s">
        <v>212</v>
      </c>
      <c r="H6" s="150"/>
    </row>
    <row r="7" spans="1:13" x14ac:dyDescent="0.2">
      <c r="A7" s="145"/>
      <c r="B7" s="146"/>
      <c r="C7" s="146"/>
      <c r="H7" s="150"/>
    </row>
    <row r="8" spans="1:13" ht="18" x14ac:dyDescent="0.25">
      <c r="C8" s="151"/>
      <c r="E8" s="152"/>
      <c r="F8" s="152"/>
      <c r="G8" s="153"/>
      <c r="H8" s="152"/>
      <c r="I8" s="152"/>
      <c r="M8" s="154"/>
    </row>
    <row r="9" spans="1:13" ht="20.25" x14ac:dyDescent="0.3">
      <c r="A9" s="292" t="s">
        <v>52</v>
      </c>
      <c r="B9" s="292"/>
      <c r="C9" s="292"/>
      <c r="D9" s="292"/>
      <c r="E9" s="292"/>
      <c r="F9" s="155" t="s">
        <v>55</v>
      </c>
      <c r="G9" s="156"/>
      <c r="H9" s="157"/>
      <c r="L9" s="158"/>
    </row>
    <row r="10" spans="1:13" ht="27.75" customHeight="1" x14ac:dyDescent="0.25">
      <c r="A10" s="293" t="s">
        <v>56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3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3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3" ht="15.75" x14ac:dyDescent="0.25">
      <c r="A13" s="146" t="s">
        <v>50</v>
      </c>
      <c r="C13" s="300" t="s">
        <v>204</v>
      </c>
      <c r="D13" s="300"/>
      <c r="E13" s="160"/>
      <c r="F13" s="160"/>
      <c r="G13" s="159"/>
      <c r="H13" s="159"/>
      <c r="I13" s="159"/>
      <c r="J13" s="159"/>
      <c r="K13" s="159"/>
      <c r="L13" s="159"/>
    </row>
    <row r="14" spans="1:13" ht="12.75" customHeight="1" thickBot="1" x14ac:dyDescent="0.25">
      <c r="J14" s="161"/>
      <c r="K14" s="161"/>
      <c r="L14" s="161"/>
    </row>
    <row r="15" spans="1:13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235" t="s">
        <v>44</v>
      </c>
    </row>
    <row r="16" spans="1:13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>G16+2</f>
        <v>3</v>
      </c>
      <c r="I16" s="132">
        <f>H16+2</f>
        <v>5</v>
      </c>
      <c r="J16" s="132">
        <f>I16+2</f>
        <v>7</v>
      </c>
      <c r="K16" s="132">
        <f>J16+2</f>
        <v>9</v>
      </c>
      <c r="L16" s="136">
        <f t="shared" ref="L16" si="0">K16+2</f>
        <v>11</v>
      </c>
    </row>
    <row r="17" spans="1:12" ht="15" customHeight="1" thickBot="1" x14ac:dyDescent="0.25">
      <c r="A17" s="296"/>
      <c r="B17" s="299"/>
      <c r="C17" s="299"/>
      <c r="D17" s="299"/>
      <c r="E17" s="299"/>
      <c r="F17" s="299"/>
      <c r="G17" s="165" t="s">
        <v>57</v>
      </c>
      <c r="H17" s="133" t="s">
        <v>57</v>
      </c>
      <c r="I17" s="133" t="s">
        <v>57</v>
      </c>
      <c r="J17" s="133" t="s">
        <v>57</v>
      </c>
      <c r="K17" s="133" t="s">
        <v>57</v>
      </c>
      <c r="L17" s="236" t="s">
        <v>57</v>
      </c>
    </row>
    <row r="18" spans="1:12" x14ac:dyDescent="0.2">
      <c r="A18" s="166">
        <f t="shared" ref="A18:A31" ca="1" si="1">IF(B18&lt;&gt;"",OFFSET(A18,-1,0)+1,"")</f>
        <v>1</v>
      </c>
      <c r="B18" s="139" t="s">
        <v>58</v>
      </c>
      <c r="C18" s="141">
        <v>0</v>
      </c>
      <c r="D18" s="141">
        <v>0.46299999952316284</v>
      </c>
      <c r="E18" s="167" t="s">
        <v>59</v>
      </c>
      <c r="F18" s="168">
        <v>6.9444444444444447E-4</v>
      </c>
      <c r="G18" s="169">
        <v>0.37538194444444439</v>
      </c>
      <c r="H18" s="134">
        <v>0.45871527777777776</v>
      </c>
      <c r="I18" s="134">
        <v>0.54204861111111113</v>
      </c>
      <c r="J18" s="134">
        <v>0.62538194444444439</v>
      </c>
      <c r="K18" s="134">
        <v>0.70871527777777776</v>
      </c>
      <c r="L18" s="244">
        <v>0.75038194444444439</v>
      </c>
    </row>
    <row r="19" spans="1:12" x14ac:dyDescent="0.2">
      <c r="A19" s="138">
        <f t="shared" ca="1" si="1"/>
        <v>2</v>
      </c>
      <c r="B19" s="139" t="s">
        <v>60</v>
      </c>
      <c r="C19" s="140">
        <v>0.46299999952316284</v>
      </c>
      <c r="D19" s="141">
        <v>0.3540000319480896</v>
      </c>
      <c r="E19" s="142" t="s">
        <v>61</v>
      </c>
      <c r="F19" s="143">
        <v>6.9444444444444447E-4</v>
      </c>
      <c r="G19" s="144">
        <v>0.37607638888888884</v>
      </c>
      <c r="H19" s="135">
        <v>0.45940972222222221</v>
      </c>
      <c r="I19" s="135">
        <v>0.54274305555555558</v>
      </c>
      <c r="J19" s="135">
        <v>0.62607638888888884</v>
      </c>
      <c r="K19" s="135">
        <v>0.70940972222222221</v>
      </c>
      <c r="L19" s="245">
        <v>0.75107638888888884</v>
      </c>
    </row>
    <row r="20" spans="1:12" x14ac:dyDescent="0.2">
      <c r="A20" s="138">
        <f t="shared" ca="1" si="1"/>
        <v>3</v>
      </c>
      <c r="B20" s="139" t="s">
        <v>62</v>
      </c>
      <c r="C20" s="140">
        <v>0.81700003147125244</v>
      </c>
      <c r="D20" s="141">
        <v>0.33700001239776611</v>
      </c>
      <c r="E20" s="142" t="s">
        <v>63</v>
      </c>
      <c r="F20" s="143">
        <v>6.9444444444444447E-4</v>
      </c>
      <c r="G20" s="144">
        <v>0.37663194444444437</v>
      </c>
      <c r="H20" s="135">
        <v>0.45996527777777774</v>
      </c>
      <c r="I20" s="135">
        <v>0.543298611111111</v>
      </c>
      <c r="J20" s="135">
        <v>0.62663194444444437</v>
      </c>
      <c r="K20" s="135">
        <v>0.70996527777777774</v>
      </c>
      <c r="L20" s="245">
        <v>0.75163194444444437</v>
      </c>
    </row>
    <row r="21" spans="1:12" x14ac:dyDescent="0.2">
      <c r="A21" s="138">
        <f t="shared" ca="1" si="1"/>
        <v>4</v>
      </c>
      <c r="B21" s="139" t="s">
        <v>64</v>
      </c>
      <c r="C21" s="140">
        <v>1.1540000438690186</v>
      </c>
      <c r="D21" s="141">
        <v>0.62800002098083496</v>
      </c>
      <c r="E21" s="142" t="s">
        <v>65</v>
      </c>
      <c r="F21" s="143">
        <v>4.1666666666666666E-3</v>
      </c>
      <c r="G21" s="144">
        <v>0.3771180555555555</v>
      </c>
      <c r="H21" s="135">
        <v>0.46045138888888887</v>
      </c>
      <c r="I21" s="135">
        <v>0.54378472222222218</v>
      </c>
      <c r="J21" s="135">
        <v>0.62711805555555555</v>
      </c>
      <c r="K21" s="135">
        <v>0.71045138888888881</v>
      </c>
      <c r="L21" s="245">
        <v>0.75211805555555555</v>
      </c>
    </row>
    <row r="22" spans="1:12" x14ac:dyDescent="0.2">
      <c r="A22" s="138">
        <f t="shared" ca="1" si="1"/>
        <v>5</v>
      </c>
      <c r="B22" s="139" t="s">
        <v>66</v>
      </c>
      <c r="C22" s="140">
        <v>1.7820000648498535</v>
      </c>
      <c r="D22" s="141">
        <v>0.54999995231628418</v>
      </c>
      <c r="E22" s="142" t="s">
        <v>67</v>
      </c>
      <c r="F22" s="143">
        <v>6.9444444444444447E-4</v>
      </c>
      <c r="G22" s="144">
        <v>0.38142361111111112</v>
      </c>
      <c r="H22" s="135">
        <v>0.46475694444444443</v>
      </c>
      <c r="I22" s="135">
        <v>0.54809027777777775</v>
      </c>
      <c r="J22" s="135">
        <v>0.63142361111111112</v>
      </c>
      <c r="K22" s="135">
        <v>0.71475694444444449</v>
      </c>
      <c r="L22" s="245">
        <v>0.75642361111111112</v>
      </c>
    </row>
    <row r="23" spans="1:12" x14ac:dyDescent="0.2">
      <c r="A23" s="138">
        <f t="shared" ca="1" si="1"/>
        <v>6</v>
      </c>
      <c r="B23" s="139" t="s">
        <v>68</v>
      </c>
      <c r="C23" s="140">
        <v>2.3320000171661377</v>
      </c>
      <c r="D23" s="141">
        <v>0.49300003051757813</v>
      </c>
      <c r="E23" s="142" t="s">
        <v>69</v>
      </c>
      <c r="F23" s="143">
        <v>6.9444444444444447E-4</v>
      </c>
      <c r="G23" s="144">
        <v>0.38211805555555556</v>
      </c>
      <c r="H23" s="135">
        <v>0.46545138888888887</v>
      </c>
      <c r="I23" s="135">
        <v>0.54878472222222219</v>
      </c>
      <c r="J23" s="135">
        <v>0.63211805555555556</v>
      </c>
      <c r="K23" s="135">
        <v>0.71545138888888893</v>
      </c>
      <c r="L23" s="245">
        <v>0.75711805555555556</v>
      </c>
    </row>
    <row r="24" spans="1:12" x14ac:dyDescent="0.2">
      <c r="A24" s="138">
        <f t="shared" ca="1" si="1"/>
        <v>7</v>
      </c>
      <c r="B24" s="139" t="s">
        <v>70</v>
      </c>
      <c r="C24" s="140">
        <v>2.8250000476837158</v>
      </c>
      <c r="D24" s="141">
        <v>0.58599996566772461</v>
      </c>
      <c r="E24" s="142" t="s">
        <v>71</v>
      </c>
      <c r="F24" s="143">
        <v>6.9444444444444447E-4</v>
      </c>
      <c r="G24" s="144">
        <v>0.3828125</v>
      </c>
      <c r="H24" s="135">
        <v>0.46614583333333331</v>
      </c>
      <c r="I24" s="135">
        <v>0.54947916666666663</v>
      </c>
      <c r="J24" s="135">
        <v>0.6328125</v>
      </c>
      <c r="K24" s="135">
        <v>0.71614583333333337</v>
      </c>
      <c r="L24" s="245">
        <v>0.7578125</v>
      </c>
    </row>
    <row r="25" spans="1:12" x14ac:dyDescent="0.2">
      <c r="A25" s="138">
        <f t="shared" ca="1" si="1"/>
        <v>8</v>
      </c>
      <c r="B25" s="139" t="s">
        <v>72</v>
      </c>
      <c r="C25" s="140">
        <v>3.4110000133514404</v>
      </c>
      <c r="D25" s="141">
        <v>0.4290001392364502</v>
      </c>
      <c r="E25" s="142" t="s">
        <v>73</v>
      </c>
      <c r="F25" s="143">
        <v>6.9444444444444447E-4</v>
      </c>
      <c r="G25" s="144">
        <v>0.38350694444444444</v>
      </c>
      <c r="H25" s="135">
        <v>0.46684027777777776</v>
      </c>
      <c r="I25" s="135">
        <v>0.55017361111111107</v>
      </c>
      <c r="J25" s="135">
        <v>0.63350694444444444</v>
      </c>
      <c r="K25" s="135">
        <v>0.71684027777777781</v>
      </c>
      <c r="L25" s="245">
        <v>0.75850694444444444</v>
      </c>
    </row>
    <row r="26" spans="1:12" x14ac:dyDescent="0.2">
      <c r="A26" s="138">
        <f t="shared" ca="1" si="1"/>
        <v>9</v>
      </c>
      <c r="B26" s="139" t="s">
        <v>74</v>
      </c>
      <c r="C26" s="140">
        <v>3.8400001525878906</v>
      </c>
      <c r="D26" s="141">
        <v>1.0780000686645508</v>
      </c>
      <c r="E26" s="142" t="s">
        <v>75</v>
      </c>
      <c r="F26" s="143">
        <v>1.3888888888888889E-3</v>
      </c>
      <c r="G26" s="144">
        <v>0.38420138888888888</v>
      </c>
      <c r="H26" s="135">
        <v>0.4675347222222222</v>
      </c>
      <c r="I26" s="135">
        <v>0.55086805555555551</v>
      </c>
      <c r="J26" s="135">
        <v>0.63420138888888888</v>
      </c>
      <c r="K26" s="135">
        <v>0.71753472222222225</v>
      </c>
      <c r="L26" s="245">
        <v>0.75920138888888888</v>
      </c>
    </row>
    <row r="27" spans="1:12" x14ac:dyDescent="0.2">
      <c r="A27" s="138">
        <f t="shared" ca="1" si="1"/>
        <v>10</v>
      </c>
      <c r="B27" s="139" t="s">
        <v>76</v>
      </c>
      <c r="C27" s="140">
        <v>4.9180002212524414</v>
      </c>
      <c r="D27" s="141">
        <v>0.49300003051757813</v>
      </c>
      <c r="E27" s="142" t="s">
        <v>77</v>
      </c>
      <c r="F27" s="143">
        <v>6.9444444444444447E-4</v>
      </c>
      <c r="G27" s="144">
        <v>0.38559027777777777</v>
      </c>
      <c r="H27" s="135">
        <v>0.46892361111111114</v>
      </c>
      <c r="I27" s="135">
        <v>0.5522569444444444</v>
      </c>
      <c r="J27" s="135">
        <v>0.63559027777777777</v>
      </c>
      <c r="K27" s="135">
        <v>0.71892361111111114</v>
      </c>
      <c r="L27" s="245">
        <v>0.76059027777777777</v>
      </c>
    </row>
    <row r="28" spans="1:12" x14ac:dyDescent="0.2">
      <c r="A28" s="138">
        <f t="shared" ca="1" si="1"/>
        <v>11</v>
      </c>
      <c r="B28" s="139" t="s">
        <v>78</v>
      </c>
      <c r="C28" s="140">
        <v>5.4110002517700195</v>
      </c>
      <c r="D28" s="141">
        <v>0.27899980545043945</v>
      </c>
      <c r="E28" s="142" t="s">
        <v>79</v>
      </c>
      <c r="F28" s="143">
        <v>6.9444444444444447E-4</v>
      </c>
      <c r="G28" s="144">
        <v>0.38628472222222221</v>
      </c>
      <c r="H28" s="135">
        <v>0.46961805555555558</v>
      </c>
      <c r="I28" s="135">
        <v>0.55295138888888884</v>
      </c>
      <c r="J28" s="135">
        <v>0.63628472222222221</v>
      </c>
      <c r="K28" s="135">
        <v>0.71961805555555558</v>
      </c>
      <c r="L28" s="245">
        <v>0.76128472222222221</v>
      </c>
    </row>
    <row r="29" spans="1:12" x14ac:dyDescent="0.2">
      <c r="A29" s="138">
        <f t="shared" ca="1" si="1"/>
        <v>12</v>
      </c>
      <c r="B29" s="139" t="s">
        <v>80</v>
      </c>
      <c r="C29" s="140">
        <v>5.690000057220459</v>
      </c>
      <c r="D29" s="141">
        <v>0.56599998474121094</v>
      </c>
      <c r="E29" s="142" t="s">
        <v>81</v>
      </c>
      <c r="F29" s="143">
        <v>1.3888888888888889E-3</v>
      </c>
      <c r="G29" s="144">
        <v>0.38697916666666665</v>
      </c>
      <c r="H29" s="135">
        <v>0.47031250000000002</v>
      </c>
      <c r="I29" s="135">
        <v>0.55364583333333328</v>
      </c>
      <c r="J29" s="135">
        <v>0.63697916666666665</v>
      </c>
      <c r="K29" s="135">
        <v>0.72031250000000002</v>
      </c>
      <c r="L29" s="245">
        <v>0.76197916666666665</v>
      </c>
    </row>
    <row r="30" spans="1:12" x14ac:dyDescent="0.2">
      <c r="A30" s="138">
        <f t="shared" ca="1" si="1"/>
        <v>13</v>
      </c>
      <c r="B30" s="139" t="s">
        <v>82</v>
      </c>
      <c r="C30" s="140">
        <v>6.2560000419616699</v>
      </c>
      <c r="D30" s="141">
        <v>0.32700014114379883</v>
      </c>
      <c r="E30" s="142" t="s">
        <v>83</v>
      </c>
      <c r="F30" s="143">
        <v>6.9444444444444447E-4</v>
      </c>
      <c r="G30" s="144">
        <v>0.38836805555555554</v>
      </c>
      <c r="H30" s="135">
        <v>0.47170138888888891</v>
      </c>
      <c r="I30" s="135">
        <v>0.55503472222222228</v>
      </c>
      <c r="J30" s="135">
        <v>0.63836805555555554</v>
      </c>
      <c r="K30" s="135">
        <v>0.72170138888888891</v>
      </c>
      <c r="L30" s="245">
        <v>0.76336805555555554</v>
      </c>
    </row>
    <row r="31" spans="1:12" ht="13.5" thickBot="1" x14ac:dyDescent="0.25">
      <c r="A31" s="138">
        <f t="shared" ca="1" si="1"/>
        <v>14</v>
      </c>
      <c r="B31" s="139" t="s">
        <v>84</v>
      </c>
      <c r="C31" s="140">
        <v>6.5830001831054688</v>
      </c>
      <c r="D31" s="141">
        <v>0.32700014114379883</v>
      </c>
      <c r="E31" s="142" t="s">
        <v>85</v>
      </c>
      <c r="F31" s="142"/>
      <c r="G31" s="144">
        <v>0.38906038277467003</v>
      </c>
      <c r="H31" s="135">
        <v>0.47239371610800346</v>
      </c>
      <c r="I31" s="135">
        <v>0.55572704944133666</v>
      </c>
      <c r="J31" s="135">
        <v>0.63906038277467003</v>
      </c>
      <c r="K31" s="135">
        <v>0.72239371610800318</v>
      </c>
      <c r="L31" s="245">
        <v>0.76406038277467003</v>
      </c>
    </row>
    <row r="32" spans="1:12" x14ac:dyDescent="0.2">
      <c r="A32" s="170"/>
      <c r="B32" s="171"/>
      <c r="C32" s="171"/>
      <c r="D32" s="172"/>
      <c r="E32" s="173"/>
      <c r="F32" s="174" t="s">
        <v>45</v>
      </c>
      <c r="G32" s="175" t="s">
        <v>102</v>
      </c>
      <c r="H32" s="176" t="s">
        <v>102</v>
      </c>
      <c r="I32" s="176" t="s">
        <v>102</v>
      </c>
      <c r="J32" s="176" t="s">
        <v>102</v>
      </c>
      <c r="K32" s="176" t="s">
        <v>102</v>
      </c>
      <c r="L32" s="262" t="s">
        <v>102</v>
      </c>
    </row>
    <row r="33" spans="1:13" x14ac:dyDescent="0.2">
      <c r="A33" s="163"/>
      <c r="D33" s="177"/>
      <c r="E33" s="178"/>
      <c r="F33" s="179" t="s">
        <v>46</v>
      </c>
      <c r="G33" s="180">
        <v>6.5830001831054688</v>
      </c>
      <c r="H33" s="181">
        <v>6.5830001831054688</v>
      </c>
      <c r="I33" s="181">
        <v>6.5830001831054688</v>
      </c>
      <c r="J33" s="181">
        <v>6.5830001831054688</v>
      </c>
      <c r="K33" s="181">
        <v>6.5830001831054688</v>
      </c>
      <c r="L33" s="265">
        <v>6.5830001831054688</v>
      </c>
    </row>
    <row r="34" spans="1:13" x14ac:dyDescent="0.2">
      <c r="A34" s="163"/>
      <c r="D34" s="177"/>
      <c r="E34" s="178"/>
      <c r="F34" s="179" t="s">
        <v>47</v>
      </c>
      <c r="G34" s="182">
        <v>1.3888888888888888E-2</v>
      </c>
      <c r="H34" s="183">
        <v>1.3888888888888888E-2</v>
      </c>
      <c r="I34" s="183">
        <v>1.3888888888888888E-2</v>
      </c>
      <c r="J34" s="183">
        <v>1.3888888888888888E-2</v>
      </c>
      <c r="K34" s="183">
        <v>1.3888888888888888E-2</v>
      </c>
      <c r="L34" s="263">
        <v>1.3888888888888888E-2</v>
      </c>
    </row>
    <row r="35" spans="1:13" ht="13.5" thickBot="1" x14ac:dyDescent="0.25">
      <c r="A35" s="184"/>
      <c r="B35" s="185"/>
      <c r="C35" s="185"/>
      <c r="D35" s="186"/>
      <c r="E35" s="334" t="s">
        <v>48</v>
      </c>
      <c r="F35" s="291"/>
      <c r="G35" s="187">
        <f t="shared" ref="G35:L35" si="2">G33/(24*IF(G34&gt;0,G34,1))</f>
        <v>19.749000549316406</v>
      </c>
      <c r="H35" s="188">
        <f t="shared" si="2"/>
        <v>19.749000549316406</v>
      </c>
      <c r="I35" s="188">
        <f t="shared" si="2"/>
        <v>19.749000549316406</v>
      </c>
      <c r="J35" s="188">
        <f t="shared" si="2"/>
        <v>19.749000549316406</v>
      </c>
      <c r="K35" s="188">
        <f t="shared" si="2"/>
        <v>19.749000549316406</v>
      </c>
      <c r="L35" s="264">
        <f t="shared" si="2"/>
        <v>19.749000549316406</v>
      </c>
    </row>
    <row r="36" spans="1:13" ht="18" x14ac:dyDescent="0.25">
      <c r="A36" s="171"/>
      <c r="B36" s="171"/>
      <c r="C36" s="189"/>
      <c r="D36" s="171"/>
      <c r="E36" s="190"/>
      <c r="F36" s="190"/>
      <c r="G36" s="191"/>
      <c r="H36" s="190"/>
      <c r="I36" s="152"/>
      <c r="M36" s="154"/>
    </row>
    <row r="37" spans="1:13" ht="20.25" x14ac:dyDescent="0.3">
      <c r="C37" s="192"/>
      <c r="D37" s="156"/>
      <c r="E37" s="193"/>
      <c r="F37" s="155" t="str">
        <f>F9</f>
        <v>Nr.5</v>
      </c>
      <c r="G37" s="156"/>
      <c r="H37" s="157"/>
      <c r="L37" s="158"/>
    </row>
    <row r="38" spans="1:13" ht="27.75" customHeight="1" x14ac:dyDescent="0.25">
      <c r="A38" s="293" t="s">
        <v>87</v>
      </c>
      <c r="B38" s="293"/>
      <c r="C38" s="293"/>
      <c r="D38" s="293"/>
      <c r="E38" s="293"/>
      <c r="F38" s="293"/>
      <c r="G38" s="159"/>
      <c r="H38" s="159"/>
      <c r="I38" s="159"/>
      <c r="J38" s="159"/>
      <c r="K38" s="159"/>
      <c r="L38" s="159"/>
    </row>
    <row r="39" spans="1:13" ht="12.75" customHeight="1" thickBot="1" x14ac:dyDescent="0.25">
      <c r="J39" s="161"/>
      <c r="K39" s="161"/>
      <c r="L39" s="161"/>
    </row>
    <row r="40" spans="1:13" x14ac:dyDescent="0.2">
      <c r="A40" s="330" t="s">
        <v>0</v>
      </c>
      <c r="B40" s="332" t="s">
        <v>39</v>
      </c>
      <c r="C40" s="332" t="s">
        <v>40</v>
      </c>
      <c r="D40" s="297" t="s">
        <v>41</v>
      </c>
      <c r="E40" s="332" t="s">
        <v>42</v>
      </c>
      <c r="F40" s="332" t="s">
        <v>43</v>
      </c>
      <c r="G40" s="162" t="s">
        <v>44</v>
      </c>
      <c r="H40" s="131" t="s">
        <v>44</v>
      </c>
      <c r="I40" s="131" t="s">
        <v>44</v>
      </c>
      <c r="J40" s="131" t="s">
        <v>44</v>
      </c>
      <c r="K40" s="131" t="s">
        <v>44</v>
      </c>
      <c r="L40" s="235" t="s">
        <v>44</v>
      </c>
    </row>
    <row r="41" spans="1:13" x14ac:dyDescent="0.2">
      <c r="A41" s="295"/>
      <c r="B41" s="298"/>
      <c r="C41" s="298"/>
      <c r="D41" s="298"/>
      <c r="E41" s="298"/>
      <c r="F41" s="298"/>
      <c r="G41" s="164">
        <v>2</v>
      </c>
      <c r="H41" s="132">
        <f>G41+2</f>
        <v>4</v>
      </c>
      <c r="I41" s="132">
        <f>H41+2</f>
        <v>6</v>
      </c>
      <c r="J41" s="132">
        <f>I41+2</f>
        <v>8</v>
      </c>
      <c r="K41" s="132">
        <f>J41+2</f>
        <v>10</v>
      </c>
      <c r="L41" s="136">
        <f t="shared" ref="L41" si="3">K41+2</f>
        <v>12</v>
      </c>
    </row>
    <row r="42" spans="1:13" ht="15" customHeight="1" thickBot="1" x14ac:dyDescent="0.25">
      <c r="A42" s="331"/>
      <c r="B42" s="333"/>
      <c r="C42" s="333"/>
      <c r="D42" s="299"/>
      <c r="E42" s="333"/>
      <c r="F42" s="333"/>
      <c r="G42" s="165" t="s">
        <v>57</v>
      </c>
      <c r="H42" s="133" t="s">
        <v>57</v>
      </c>
      <c r="I42" s="133" t="s">
        <v>57</v>
      </c>
      <c r="J42" s="133" t="s">
        <v>57</v>
      </c>
      <c r="K42" s="133" t="s">
        <v>57</v>
      </c>
      <c r="L42" s="236" t="s">
        <v>57</v>
      </c>
    </row>
    <row r="43" spans="1:13" x14ac:dyDescent="0.2">
      <c r="A43" s="266">
        <f t="shared" ref="A43:A57" ca="1" si="4">IF(B43&lt;&gt;"",OFFSET(A43,-1,0)+1,"")</f>
        <v>1</v>
      </c>
      <c r="B43" s="267" t="s">
        <v>84</v>
      </c>
      <c r="C43" s="239">
        <v>0</v>
      </c>
      <c r="D43" s="239">
        <v>0.47200000286102295</v>
      </c>
      <c r="E43" s="240" t="s">
        <v>85</v>
      </c>
      <c r="F43" s="241">
        <v>6.9444444444444447E-4</v>
      </c>
      <c r="G43" s="278">
        <v>0.39305555555555555</v>
      </c>
      <c r="H43" s="278">
        <v>0.47638888888888892</v>
      </c>
      <c r="I43" s="278">
        <v>0.55972222222222223</v>
      </c>
      <c r="J43" s="278">
        <v>0.6430555555555556</v>
      </c>
      <c r="K43" s="278">
        <v>0.72638888888888886</v>
      </c>
      <c r="L43" s="279">
        <v>0.7680555555555556</v>
      </c>
    </row>
    <row r="44" spans="1:13" x14ac:dyDescent="0.2">
      <c r="A44" s="138">
        <f t="shared" ca="1" si="4"/>
        <v>2</v>
      </c>
      <c r="B44" s="139" t="s">
        <v>82</v>
      </c>
      <c r="C44" s="140">
        <v>0.47200000286102295</v>
      </c>
      <c r="D44" s="141">
        <v>0.47400003671646118</v>
      </c>
      <c r="E44" s="142" t="s">
        <v>88</v>
      </c>
      <c r="F44" s="143">
        <v>6.9444444444444447E-4</v>
      </c>
      <c r="G44" s="117">
        <v>0.39374999999999999</v>
      </c>
      <c r="H44" s="117">
        <v>0.4770833333333333</v>
      </c>
      <c r="I44" s="117">
        <v>0.56041666666666667</v>
      </c>
      <c r="J44" s="117">
        <v>0.64374999999999993</v>
      </c>
      <c r="K44" s="117">
        <v>0.7270833333333333</v>
      </c>
      <c r="L44" s="280">
        <v>0.76874999999999993</v>
      </c>
    </row>
    <row r="45" spans="1:13" x14ac:dyDescent="0.2">
      <c r="A45" s="138">
        <f t="shared" ca="1" si="4"/>
        <v>3</v>
      </c>
      <c r="B45" s="139" t="s">
        <v>80</v>
      </c>
      <c r="C45" s="140">
        <v>0.94600003957748413</v>
      </c>
      <c r="D45" s="141">
        <v>0.30000001192092896</v>
      </c>
      <c r="E45" s="142" t="s">
        <v>89</v>
      </c>
      <c r="F45" s="143">
        <v>6.9444444444444447E-4</v>
      </c>
      <c r="G45" s="119">
        <v>0.39444444444444443</v>
      </c>
      <c r="H45" s="119">
        <v>0.4777777777777778</v>
      </c>
      <c r="I45" s="119">
        <v>0.56111111111111112</v>
      </c>
      <c r="J45" s="119">
        <v>0.64444444444444449</v>
      </c>
      <c r="K45" s="119">
        <v>0.72777777777777775</v>
      </c>
      <c r="L45" s="281">
        <v>0.76944444444444438</v>
      </c>
    </row>
    <row r="46" spans="1:13" x14ac:dyDescent="0.2">
      <c r="A46" s="138">
        <f t="shared" ca="1" si="4"/>
        <v>4</v>
      </c>
      <c r="B46" s="139" t="s">
        <v>78</v>
      </c>
      <c r="C46" s="140">
        <v>1.2460000514984131</v>
      </c>
      <c r="D46" s="141">
        <v>0.46500003337860107</v>
      </c>
      <c r="E46" s="142" t="s">
        <v>90</v>
      </c>
      <c r="F46" s="143">
        <v>6.9444444444444447E-4</v>
      </c>
      <c r="G46" s="119">
        <v>0.39513888888888887</v>
      </c>
      <c r="H46" s="119">
        <v>0.47847222222222219</v>
      </c>
      <c r="I46" s="119">
        <v>0.56180555555555556</v>
      </c>
      <c r="J46" s="119">
        <v>0.64513888888888882</v>
      </c>
      <c r="K46" s="119">
        <v>0.7284722222222223</v>
      </c>
      <c r="L46" s="281">
        <v>0.77013888888888893</v>
      </c>
    </row>
    <row r="47" spans="1:13" x14ac:dyDescent="0.2">
      <c r="A47" s="138">
        <f t="shared" ca="1" si="4"/>
        <v>5</v>
      </c>
      <c r="B47" s="139" t="s">
        <v>76</v>
      </c>
      <c r="C47" s="140">
        <v>1.7110000848770142</v>
      </c>
      <c r="D47" s="141">
        <v>1.2039998769760132</v>
      </c>
      <c r="E47" s="142" t="s">
        <v>91</v>
      </c>
      <c r="F47" s="143">
        <v>2.0833333333333333E-3</v>
      </c>
      <c r="G47" s="283">
        <v>0.39583333333333331</v>
      </c>
      <c r="H47" s="283">
        <v>0.47916666666666669</v>
      </c>
      <c r="I47" s="283">
        <v>0.5625</v>
      </c>
      <c r="J47" s="283">
        <v>0.64583333333333337</v>
      </c>
      <c r="K47" s="283">
        <v>0.72916666666666663</v>
      </c>
      <c r="L47" s="284">
        <v>0.77083333333333337</v>
      </c>
    </row>
    <row r="48" spans="1:13" x14ac:dyDescent="0.2">
      <c r="A48" s="138">
        <v>6</v>
      </c>
      <c r="B48" s="139" t="s">
        <v>218</v>
      </c>
      <c r="C48" s="140">
        <v>2.7749999999999999</v>
      </c>
      <c r="D48" s="141">
        <v>1.175</v>
      </c>
      <c r="E48" s="142" t="s">
        <v>89</v>
      </c>
      <c r="F48" s="143">
        <v>2.0833333333333333E-3</v>
      </c>
      <c r="G48" s="118">
        <v>0.3979166666666667</v>
      </c>
      <c r="H48" s="118">
        <v>0.48125000000000001</v>
      </c>
      <c r="I48" s="118">
        <v>0.56458333333333333</v>
      </c>
      <c r="J48" s="118">
        <v>0.6479166666666667</v>
      </c>
      <c r="K48" s="118">
        <v>0.73125000000000007</v>
      </c>
      <c r="L48" s="281">
        <v>0.7729166666666667</v>
      </c>
    </row>
    <row r="49" spans="1:12" x14ac:dyDescent="0.2">
      <c r="A49" s="138">
        <f t="shared" ca="1" si="4"/>
        <v>7</v>
      </c>
      <c r="B49" s="139" t="s">
        <v>74</v>
      </c>
      <c r="C49" s="140">
        <v>3.95</v>
      </c>
      <c r="D49" s="141">
        <v>0.39700007438659668</v>
      </c>
      <c r="E49" s="142" t="s">
        <v>92</v>
      </c>
      <c r="F49" s="143">
        <v>6.9444444444444447E-4</v>
      </c>
      <c r="G49" s="118">
        <v>0.40038194444444442</v>
      </c>
      <c r="H49" s="119">
        <v>0.48371527777777773</v>
      </c>
      <c r="I49" s="119">
        <v>0.56704861111111104</v>
      </c>
      <c r="J49" s="119">
        <v>0.65038194444444442</v>
      </c>
      <c r="K49" s="119">
        <v>0.73371527777777779</v>
      </c>
      <c r="L49" s="281">
        <v>0.77538194444444442</v>
      </c>
    </row>
    <row r="50" spans="1:12" x14ac:dyDescent="0.2">
      <c r="A50" s="138">
        <f t="shared" ca="1" si="4"/>
        <v>8</v>
      </c>
      <c r="B50" s="139" t="s">
        <v>72</v>
      </c>
      <c r="C50" s="140">
        <v>4.3470000000000004</v>
      </c>
      <c r="D50" s="141">
        <v>0.68000006675720215</v>
      </c>
      <c r="E50" s="142" t="s">
        <v>93</v>
      </c>
      <c r="F50" s="142" t="s">
        <v>53</v>
      </c>
      <c r="G50" s="118">
        <v>0.40107638888888886</v>
      </c>
      <c r="H50" s="119">
        <v>0.48440972222222217</v>
      </c>
      <c r="I50" s="119">
        <v>0.56774305555555549</v>
      </c>
      <c r="J50" s="119">
        <v>0.65107638888888886</v>
      </c>
      <c r="K50" s="119">
        <v>0.73440972222222223</v>
      </c>
      <c r="L50" s="281">
        <v>0.77607638888888886</v>
      </c>
    </row>
    <row r="51" spans="1:12" x14ac:dyDescent="0.2">
      <c r="A51" s="138">
        <f t="shared" ca="1" si="4"/>
        <v>9</v>
      </c>
      <c r="B51" s="139" t="s">
        <v>94</v>
      </c>
      <c r="C51" s="140">
        <v>5.0270000000000001</v>
      </c>
      <c r="D51" s="141">
        <v>0.55800008773803711</v>
      </c>
      <c r="E51" s="142" t="s">
        <v>95</v>
      </c>
      <c r="F51" s="143">
        <v>1.3888888888888889E-3</v>
      </c>
      <c r="G51" s="118">
        <v>0.40232638888888883</v>
      </c>
      <c r="H51" s="119">
        <v>0.48565972222222215</v>
      </c>
      <c r="I51" s="119">
        <v>0.56899305555555546</v>
      </c>
      <c r="J51" s="119">
        <v>0.65232638888888883</v>
      </c>
      <c r="K51" s="119">
        <v>0.7356597222222222</v>
      </c>
      <c r="L51" s="281">
        <v>0.77704861111111112</v>
      </c>
    </row>
    <row r="52" spans="1:12" x14ac:dyDescent="0.2">
      <c r="A52" s="138">
        <f t="shared" ca="1" si="4"/>
        <v>10</v>
      </c>
      <c r="B52" s="139" t="s">
        <v>220</v>
      </c>
      <c r="C52" s="140">
        <v>5.585</v>
      </c>
      <c r="D52" s="141">
        <v>0.57800006866455078</v>
      </c>
      <c r="E52" s="142" t="s">
        <v>96</v>
      </c>
      <c r="F52" s="143">
        <v>6.9444444444444447E-4</v>
      </c>
      <c r="G52" s="118">
        <v>0.40371527777777771</v>
      </c>
      <c r="H52" s="119">
        <v>0.48704861111111103</v>
      </c>
      <c r="I52" s="119">
        <v>0.57038194444444434</v>
      </c>
      <c r="J52" s="119">
        <v>0.65371527777777771</v>
      </c>
      <c r="K52" s="119">
        <v>0.73704861111111108</v>
      </c>
      <c r="L52" s="281">
        <v>0.7784375</v>
      </c>
    </row>
    <row r="53" spans="1:12" x14ac:dyDescent="0.2">
      <c r="A53" s="138">
        <f t="shared" ca="1" si="4"/>
        <v>11</v>
      </c>
      <c r="B53" s="139" t="s">
        <v>66</v>
      </c>
      <c r="C53" s="140">
        <v>6.1630000000000003</v>
      </c>
      <c r="D53" s="141">
        <v>0.46999979019165039</v>
      </c>
      <c r="E53" s="142" t="s">
        <v>97</v>
      </c>
      <c r="F53" s="143">
        <v>6.9444444444444447E-4</v>
      </c>
      <c r="G53" s="118">
        <v>0.40440972222222216</v>
      </c>
      <c r="H53" s="119">
        <v>0.48774305555555547</v>
      </c>
      <c r="I53" s="119">
        <v>0.57107638888888879</v>
      </c>
      <c r="J53" s="119">
        <v>0.65440972222222216</v>
      </c>
      <c r="K53" s="119">
        <v>0.73774305555555553</v>
      </c>
      <c r="L53" s="281">
        <v>0.77913194444444445</v>
      </c>
    </row>
    <row r="54" spans="1:12" x14ac:dyDescent="0.2">
      <c r="A54" s="138">
        <f t="shared" ca="1" si="4"/>
        <v>12</v>
      </c>
      <c r="B54" s="139" t="s">
        <v>64</v>
      </c>
      <c r="C54" s="140">
        <v>6.633</v>
      </c>
      <c r="D54" s="141">
        <v>0.430999755859375</v>
      </c>
      <c r="E54" s="142" t="s">
        <v>98</v>
      </c>
      <c r="F54" s="143">
        <v>6.9444444444444447E-4</v>
      </c>
      <c r="G54" s="118">
        <v>0.4051041666666666</v>
      </c>
      <c r="H54" s="119">
        <v>0.48843749999999991</v>
      </c>
      <c r="I54" s="119">
        <v>0.57177083333333323</v>
      </c>
      <c r="J54" s="119">
        <v>0.6551041666666666</v>
      </c>
      <c r="K54" s="119">
        <v>0.73843749999999997</v>
      </c>
      <c r="L54" s="281">
        <v>0.77982638888888889</v>
      </c>
    </row>
    <row r="55" spans="1:12" x14ac:dyDescent="0.2">
      <c r="A55" s="138">
        <f t="shared" ca="1" si="4"/>
        <v>13</v>
      </c>
      <c r="B55" s="139" t="s">
        <v>62</v>
      </c>
      <c r="C55" s="140">
        <v>7.0640000000000001</v>
      </c>
      <c r="D55" s="141">
        <v>0.31300020217895508</v>
      </c>
      <c r="E55" s="142" t="s">
        <v>99</v>
      </c>
      <c r="F55" s="142" t="s">
        <v>54</v>
      </c>
      <c r="G55" s="118">
        <v>0.40579861111111104</v>
      </c>
      <c r="H55" s="119">
        <v>0.48913194444444436</v>
      </c>
      <c r="I55" s="119">
        <v>0.57246527777777767</v>
      </c>
      <c r="J55" s="119">
        <v>0.65579861111111104</v>
      </c>
      <c r="K55" s="119">
        <v>0.73913194444444441</v>
      </c>
      <c r="L55" s="281">
        <v>0.78052083333333333</v>
      </c>
    </row>
    <row r="56" spans="1:12" x14ac:dyDescent="0.2">
      <c r="A56" s="138">
        <f t="shared" ca="1" si="4"/>
        <v>14</v>
      </c>
      <c r="B56" s="139" t="s">
        <v>60</v>
      </c>
      <c r="C56" s="140">
        <v>7.3769999999999998</v>
      </c>
      <c r="D56" s="141">
        <v>0.50300025939941406</v>
      </c>
      <c r="E56" s="142" t="s">
        <v>100</v>
      </c>
      <c r="F56" s="143">
        <v>1.3888888888888889E-3</v>
      </c>
      <c r="G56" s="118">
        <v>0.40621527777777772</v>
      </c>
      <c r="H56" s="119">
        <v>0.48954861111111109</v>
      </c>
      <c r="I56" s="119">
        <v>0.5728819444444444</v>
      </c>
      <c r="J56" s="119">
        <v>0.65621527777777777</v>
      </c>
      <c r="K56" s="119">
        <v>0.73954861111111114</v>
      </c>
      <c r="L56" s="281">
        <v>0.78093749999999995</v>
      </c>
    </row>
    <row r="57" spans="1:12" ht="13.5" thickBot="1" x14ac:dyDescent="0.25">
      <c r="A57" s="268">
        <f t="shared" ca="1" si="4"/>
        <v>15</v>
      </c>
      <c r="B57" s="269" t="s">
        <v>58</v>
      </c>
      <c r="C57" s="259">
        <v>7.88</v>
      </c>
      <c r="D57" s="260"/>
      <c r="E57" s="261" t="s">
        <v>59</v>
      </c>
      <c r="F57" s="261"/>
      <c r="G57" s="287">
        <v>0.4076041666666666</v>
      </c>
      <c r="H57" s="288">
        <v>0.49093749999999997</v>
      </c>
      <c r="I57" s="288">
        <v>0.57427083333333329</v>
      </c>
      <c r="J57" s="288">
        <v>0.65760416666666666</v>
      </c>
      <c r="K57" s="288">
        <v>0.74093750000000003</v>
      </c>
      <c r="L57" s="286">
        <v>0.78232638888888884</v>
      </c>
    </row>
    <row r="58" spans="1:12" x14ac:dyDescent="0.2">
      <c r="A58" s="170"/>
      <c r="B58" s="171"/>
      <c r="C58" s="171"/>
      <c r="D58" s="172"/>
      <c r="E58" s="194"/>
      <c r="F58" s="174" t="s">
        <v>45</v>
      </c>
      <c r="G58" s="12" t="s">
        <v>102</v>
      </c>
      <c r="H58" s="23" t="s">
        <v>102</v>
      </c>
      <c r="I58" s="23" t="s">
        <v>102</v>
      </c>
      <c r="J58" s="23" t="s">
        <v>102</v>
      </c>
      <c r="K58" s="23" t="s">
        <v>102</v>
      </c>
      <c r="L58" s="289" t="s">
        <v>102</v>
      </c>
    </row>
    <row r="59" spans="1:12" x14ac:dyDescent="0.2">
      <c r="A59" s="163"/>
      <c r="D59" s="177"/>
      <c r="E59" s="195"/>
      <c r="F59" s="179" t="s">
        <v>46</v>
      </c>
      <c r="G59" s="180">
        <v>7.88</v>
      </c>
      <c r="H59" s="180">
        <v>7.88</v>
      </c>
      <c r="I59" s="180">
        <v>7.88</v>
      </c>
      <c r="J59" s="180">
        <v>7.88</v>
      </c>
      <c r="K59" s="180">
        <v>7.88</v>
      </c>
      <c r="L59" s="265">
        <v>7.88</v>
      </c>
    </row>
    <row r="60" spans="1:12" x14ac:dyDescent="0.2">
      <c r="A60" s="163"/>
      <c r="D60" s="177"/>
      <c r="E60" s="195"/>
      <c r="F60" s="179" t="s">
        <v>47</v>
      </c>
      <c r="G60" s="182">
        <v>1.3888888888888888E-2</v>
      </c>
      <c r="H60" s="182">
        <v>1.3888888888888888E-2</v>
      </c>
      <c r="I60" s="182">
        <v>1.3888888888888888E-2</v>
      </c>
      <c r="J60" s="182">
        <v>1.3888888888888888E-2</v>
      </c>
      <c r="K60" s="182">
        <v>1.3888888888888888E-2</v>
      </c>
      <c r="L60" s="182">
        <v>1.3888888888888888E-2</v>
      </c>
    </row>
    <row r="61" spans="1:12" ht="13.5" thickBot="1" x14ac:dyDescent="0.25">
      <c r="A61" s="184"/>
      <c r="B61" s="185"/>
      <c r="C61" s="185"/>
      <c r="D61" s="186"/>
      <c r="E61" s="329" t="s">
        <v>48</v>
      </c>
      <c r="F61" s="291"/>
      <c r="G61" s="187">
        <f t="shared" ref="G61:L61" si="5">G59/(24*IF(G60&gt;0,G60,1))</f>
        <v>23.64</v>
      </c>
      <c r="H61" s="188">
        <f t="shared" si="5"/>
        <v>23.64</v>
      </c>
      <c r="I61" s="188">
        <f t="shared" si="5"/>
        <v>23.64</v>
      </c>
      <c r="J61" s="188">
        <f t="shared" si="5"/>
        <v>23.64</v>
      </c>
      <c r="K61" s="188">
        <f t="shared" si="5"/>
        <v>23.64</v>
      </c>
      <c r="L61" s="264">
        <f t="shared" si="5"/>
        <v>23.64</v>
      </c>
    </row>
    <row r="62" spans="1:12" x14ac:dyDescent="0.2">
      <c r="A62" s="171"/>
      <c r="B62" s="171"/>
      <c r="C62" s="171"/>
      <c r="D62" s="171"/>
      <c r="E62" s="171"/>
      <c r="F62" s="171"/>
      <c r="G62" s="171"/>
      <c r="H62" s="171"/>
    </row>
    <row r="63" spans="1:12" x14ac:dyDescent="0.2">
      <c r="A63" s="196" t="s">
        <v>51</v>
      </c>
    </row>
    <row r="64" spans="1:12" x14ac:dyDescent="0.2">
      <c r="A64" s="150" t="s">
        <v>208</v>
      </c>
      <c r="C64" s="150"/>
      <c r="E64" s="150"/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1:F61"/>
    <mergeCell ref="E35:F35"/>
    <mergeCell ref="A38:F38"/>
    <mergeCell ref="A40:A42"/>
    <mergeCell ref="B40:B42"/>
    <mergeCell ref="C40:C42"/>
    <mergeCell ref="D40:D42"/>
    <mergeCell ref="E40:E42"/>
    <mergeCell ref="F40:F42"/>
  </mergeCells>
  <pageMargins left="0.19685039370078741" right="0.19685039370078741" top="0.39370078740157483" bottom="0.39370078740157483" header="0" footer="0"/>
  <pageSetup paperSize="9" scale="52" pageOrder="overThenDown" orientation="landscape" r:id="rId1"/>
  <headerFooter alignWithMargins="0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7">
    <pageSetUpPr fitToPage="1"/>
  </sheetPr>
  <dimension ref="A1:Q39"/>
  <sheetViews>
    <sheetView zoomScaleNormal="100" workbookViewId="0">
      <selection activeCell="D23" sqref="D23"/>
    </sheetView>
  </sheetViews>
  <sheetFormatPr defaultColWidth="9.140625" defaultRowHeight="12.75" x14ac:dyDescent="0.2"/>
  <cols>
    <col min="1" max="1" width="3.140625" style="65" bestFit="1" customWidth="1"/>
    <col min="2" max="2" width="17.140625" style="65" customWidth="1"/>
    <col min="3" max="5" width="7.42578125" style="65" customWidth="1"/>
    <col min="6" max="6" width="9.5703125" style="65" customWidth="1"/>
    <col min="7" max="22" width="5" style="65" customWidth="1"/>
    <col min="23" max="16384" width="9.140625" style="65"/>
  </cols>
  <sheetData>
    <row r="1" spans="1:17" ht="18.75" x14ac:dyDescent="0.3">
      <c r="A1" s="359" t="s">
        <v>33</v>
      </c>
      <c r="B1" s="359"/>
      <c r="C1" s="359"/>
      <c r="D1" s="359"/>
      <c r="E1" s="359"/>
      <c r="F1" s="91" t="e">
        <f ca="1">pikasRoute()</f>
        <v>#NAME?</v>
      </c>
      <c r="G1" s="90"/>
      <c r="I1" s="93" t="s">
        <v>36</v>
      </c>
      <c r="J1" s="93"/>
      <c r="K1" s="93"/>
      <c r="L1" s="344" t="e">
        <f ca="1">IF(LEFT(pikasTransport(),3)="mar","2","4") &amp; pikasRoute("00") &amp; LEFT(SUBSTITUTE(pikasRoute(),pikasRoute("0"),"") &amp; "0000",4)</f>
        <v>#NAME?</v>
      </c>
      <c r="M1" s="344"/>
      <c r="N1" s="94"/>
      <c r="O1" s="343" t="e">
        <f ca="1">pikasDate()</f>
        <v>#NAME?</v>
      </c>
      <c r="P1" s="343"/>
      <c r="Q1" s="343"/>
    </row>
    <row r="2" spans="1:17" ht="19.5" thickBot="1" x14ac:dyDescent="0.35">
      <c r="A2" s="359" t="e">
        <f ca="1">pikasDirectionName("A&gt;B")</f>
        <v>#NAME?</v>
      </c>
      <c r="B2" s="359"/>
      <c r="C2" s="359"/>
      <c r="D2" s="359"/>
      <c r="E2" s="359"/>
      <c r="F2" s="359"/>
      <c r="G2" s="80"/>
      <c r="H2" s="80"/>
      <c r="I2" s="92"/>
      <c r="J2" s="92"/>
      <c r="K2" s="92"/>
      <c r="L2" s="92"/>
    </row>
    <row r="3" spans="1:17" ht="22.5" customHeight="1" x14ac:dyDescent="0.2">
      <c r="A3" s="360" t="s">
        <v>0</v>
      </c>
      <c r="B3" s="346" t="s">
        <v>9</v>
      </c>
      <c r="C3" s="346" t="s">
        <v>5</v>
      </c>
      <c r="D3" s="346" t="s">
        <v>32</v>
      </c>
      <c r="E3" s="346" t="s">
        <v>7</v>
      </c>
      <c r="F3" s="346" t="s">
        <v>8</v>
      </c>
      <c r="G3" s="57" t="s">
        <v>10</v>
      </c>
      <c r="H3" s="58" t="s">
        <v>11</v>
      </c>
      <c r="I3" s="64"/>
    </row>
    <row r="4" spans="1:17" x14ac:dyDescent="0.2">
      <c r="A4" s="361"/>
      <c r="B4" s="347"/>
      <c r="C4" s="347"/>
      <c r="D4" s="347"/>
      <c r="E4" s="347"/>
      <c r="F4" s="347"/>
      <c r="G4" s="96">
        <v>1</v>
      </c>
      <c r="H4" s="97">
        <f>G4+2</f>
        <v>3</v>
      </c>
      <c r="I4" s="64"/>
    </row>
    <row r="5" spans="1:17" ht="13.5" thickBot="1" x14ac:dyDescent="0.25">
      <c r="A5" s="362"/>
      <c r="B5" s="349"/>
      <c r="C5" s="348"/>
      <c r="D5" s="348"/>
      <c r="E5" s="348"/>
      <c r="F5" s="348"/>
      <c r="G5" s="59" t="e">
        <f ca="1">pikasLineRoute() &amp; "-" &amp; pikasLineName()</f>
        <v>#NAME?</v>
      </c>
      <c r="H5" s="60" t="e">
        <f ca="1">pikasLineRoute() &amp; "-" &amp; pikasLineName()</f>
        <v>#NAME?</v>
      </c>
      <c r="I5" s="64"/>
    </row>
    <row r="6" spans="1:17" x14ac:dyDescent="0.2">
      <c r="A6" s="73" t="e">
        <f t="shared" ref="A6:A15" ca="1" si="0">IF(B6&lt;&gt;"",OFFSET(A6,-1,0)+1,"")</f>
        <v>#NAME?</v>
      </c>
      <c r="B6" s="72" t="e">
        <f t="shared" ref="B6:B15" ca="1" si="1">pikasStopName()</f>
        <v>#NAME?</v>
      </c>
      <c r="C6" s="74" t="e">
        <f t="shared" ref="C6:C15" ca="1" si="2">pikasStopKm()</f>
        <v>#NAME?</v>
      </c>
      <c r="D6" s="74"/>
      <c r="E6" s="75" t="e">
        <f t="shared" ref="E6:E15" ca="1" si="3">pikasStopNum()</f>
        <v>#NAME?</v>
      </c>
      <c r="F6" s="76"/>
      <c r="G6" s="82"/>
      <c r="H6" s="83"/>
      <c r="I6" s="64"/>
    </row>
    <row r="7" spans="1:17" x14ac:dyDescent="0.2">
      <c r="A7" s="73" t="e">
        <f t="shared" ca="1" si="0"/>
        <v>#NAME?</v>
      </c>
      <c r="B7" s="72" t="e">
        <f t="shared" ca="1" si="1"/>
        <v>#NAME?</v>
      </c>
      <c r="C7" s="74" t="e">
        <f t="shared" ca="1" si="2"/>
        <v>#NAME?</v>
      </c>
      <c r="D7" s="74"/>
      <c r="E7" s="75" t="e">
        <f t="shared" ca="1" si="3"/>
        <v>#NAME?</v>
      </c>
      <c r="F7" s="76"/>
      <c r="G7" s="82"/>
      <c r="H7" s="83"/>
      <c r="I7" s="64"/>
    </row>
    <row r="8" spans="1:17" x14ac:dyDescent="0.2">
      <c r="A8" s="73" t="e">
        <f t="shared" ca="1" si="0"/>
        <v>#NAME?</v>
      </c>
      <c r="B8" s="72" t="e">
        <f t="shared" ca="1" si="1"/>
        <v>#NAME?</v>
      </c>
      <c r="C8" s="74" t="e">
        <f t="shared" ca="1" si="2"/>
        <v>#NAME?</v>
      </c>
      <c r="D8" s="74"/>
      <c r="E8" s="75" t="e">
        <f t="shared" ca="1" si="3"/>
        <v>#NAME?</v>
      </c>
      <c r="F8" s="76"/>
      <c r="G8" s="82"/>
      <c r="H8" s="83"/>
      <c r="I8" s="64"/>
    </row>
    <row r="9" spans="1:17" x14ac:dyDescent="0.2">
      <c r="A9" s="73" t="e">
        <f t="shared" ca="1" si="0"/>
        <v>#NAME?</v>
      </c>
      <c r="B9" s="72" t="e">
        <f t="shared" ca="1" si="1"/>
        <v>#NAME?</v>
      </c>
      <c r="C9" s="74" t="e">
        <f t="shared" ca="1" si="2"/>
        <v>#NAME?</v>
      </c>
      <c r="D9" s="74"/>
      <c r="E9" s="75" t="e">
        <f t="shared" ca="1" si="3"/>
        <v>#NAME?</v>
      </c>
      <c r="F9" s="76"/>
      <c r="G9" s="82"/>
      <c r="H9" s="83"/>
      <c r="I9" s="64"/>
    </row>
    <row r="10" spans="1:17" x14ac:dyDescent="0.2">
      <c r="A10" s="73" t="e">
        <f t="shared" ca="1" si="0"/>
        <v>#NAME?</v>
      </c>
      <c r="B10" s="72" t="e">
        <f t="shared" ca="1" si="1"/>
        <v>#NAME?</v>
      </c>
      <c r="C10" s="74" t="e">
        <f t="shared" ca="1" si="2"/>
        <v>#NAME?</v>
      </c>
      <c r="D10" s="74"/>
      <c r="E10" s="75" t="e">
        <f t="shared" ca="1" si="3"/>
        <v>#NAME?</v>
      </c>
      <c r="F10" s="76"/>
      <c r="G10" s="82"/>
      <c r="H10" s="83"/>
      <c r="I10" s="64"/>
    </row>
    <row r="11" spans="1:17" x14ac:dyDescent="0.2">
      <c r="A11" s="73" t="e">
        <f t="shared" ca="1" si="0"/>
        <v>#NAME?</v>
      </c>
      <c r="B11" s="72" t="e">
        <f t="shared" ca="1" si="1"/>
        <v>#NAME?</v>
      </c>
      <c r="C11" s="74" t="e">
        <f t="shared" ca="1" si="2"/>
        <v>#NAME?</v>
      </c>
      <c r="D11" s="74"/>
      <c r="E11" s="75" t="e">
        <f t="shared" ca="1" si="3"/>
        <v>#NAME?</v>
      </c>
      <c r="F11" s="76"/>
      <c r="G11" s="82"/>
      <c r="H11" s="83"/>
      <c r="I11" s="64"/>
    </row>
    <row r="12" spans="1:17" x14ac:dyDescent="0.2">
      <c r="A12" s="73" t="e">
        <f t="shared" ca="1" si="0"/>
        <v>#NAME?</v>
      </c>
      <c r="B12" s="72" t="e">
        <f t="shared" ca="1" si="1"/>
        <v>#NAME?</v>
      </c>
      <c r="C12" s="74" t="e">
        <f t="shared" ca="1" si="2"/>
        <v>#NAME?</v>
      </c>
      <c r="D12" s="74"/>
      <c r="E12" s="75" t="e">
        <f t="shared" ca="1" si="3"/>
        <v>#NAME?</v>
      </c>
      <c r="F12" s="76"/>
      <c r="G12" s="82"/>
      <c r="H12" s="83"/>
      <c r="I12" s="64"/>
    </row>
    <row r="13" spans="1:17" x14ac:dyDescent="0.2">
      <c r="A13" s="73" t="e">
        <f t="shared" ca="1" si="0"/>
        <v>#NAME?</v>
      </c>
      <c r="B13" s="72" t="e">
        <f t="shared" ca="1" si="1"/>
        <v>#NAME?</v>
      </c>
      <c r="C13" s="74" t="e">
        <f t="shared" ca="1" si="2"/>
        <v>#NAME?</v>
      </c>
      <c r="D13" s="74"/>
      <c r="E13" s="75" t="e">
        <f t="shared" ca="1" si="3"/>
        <v>#NAME?</v>
      </c>
      <c r="F13" s="76"/>
      <c r="G13" s="82"/>
      <c r="H13" s="83"/>
      <c r="I13" s="64"/>
    </row>
    <row r="14" spans="1:17" x14ac:dyDescent="0.2">
      <c r="A14" s="73" t="e">
        <f t="shared" ca="1" si="0"/>
        <v>#NAME?</v>
      </c>
      <c r="B14" s="72" t="e">
        <f t="shared" ca="1" si="1"/>
        <v>#NAME?</v>
      </c>
      <c r="C14" s="74" t="e">
        <f t="shared" ca="1" si="2"/>
        <v>#NAME?</v>
      </c>
      <c r="D14" s="74"/>
      <c r="E14" s="75" t="e">
        <f t="shared" ca="1" si="3"/>
        <v>#NAME?</v>
      </c>
      <c r="F14" s="76"/>
      <c r="G14" s="82"/>
      <c r="H14" s="83"/>
      <c r="I14" s="64"/>
    </row>
    <row r="15" spans="1:17" ht="13.5" thickBot="1" x14ac:dyDescent="0.25">
      <c r="A15" s="73" t="e">
        <f t="shared" ca="1" si="0"/>
        <v>#NAME?</v>
      </c>
      <c r="B15" s="72" t="e">
        <f t="shared" ca="1" si="1"/>
        <v>#NAME?</v>
      </c>
      <c r="C15" s="74" t="e">
        <f t="shared" ca="1" si="2"/>
        <v>#NAME?</v>
      </c>
      <c r="D15" s="74"/>
      <c r="E15" s="75" t="e">
        <f t="shared" ca="1" si="3"/>
        <v>#NAME?</v>
      </c>
      <c r="F15" s="77"/>
      <c r="G15" s="84"/>
      <c r="H15" s="85"/>
      <c r="I15" s="64"/>
    </row>
    <row r="16" spans="1:17" ht="12.75" customHeight="1" x14ac:dyDescent="0.2">
      <c r="A16" s="350" t="s">
        <v>37</v>
      </c>
      <c r="B16" s="351"/>
      <c r="C16" s="352"/>
      <c r="D16" s="61"/>
      <c r="E16" s="62"/>
      <c r="F16" s="63" t="s">
        <v>12</v>
      </c>
      <c r="G16" s="55" t="e">
        <f ca="1">IF(pikasTripWeekdays()="1-7","k.d",pikasTripWeekdays())</f>
        <v>#NAME?</v>
      </c>
      <c r="H16" s="56" t="e">
        <f ca="1">IF(pikasTripWeekdays()="1-7","k.d",pikasTripWeekdays())</f>
        <v>#NAME?</v>
      </c>
      <c r="I16" s="64"/>
    </row>
    <row r="17" spans="1:17" ht="13.5" x14ac:dyDescent="0.25">
      <c r="A17" s="353"/>
      <c r="B17" s="354"/>
      <c r="C17" s="355"/>
      <c r="D17" s="66"/>
      <c r="E17" s="67"/>
      <c r="F17" s="68" t="s">
        <v>13</v>
      </c>
      <c r="G17" s="87" t="e">
        <f ca="1">pikasTripKm()</f>
        <v>#NAME?</v>
      </c>
      <c r="H17" s="86" t="e">
        <f ca="1">pikasTripKm()</f>
        <v>#NAME?</v>
      </c>
      <c r="I17" s="64"/>
    </row>
    <row r="18" spans="1:17" ht="13.5" x14ac:dyDescent="0.25">
      <c r="A18" s="353"/>
      <c r="B18" s="354"/>
      <c r="C18" s="355"/>
      <c r="D18" s="66"/>
      <c r="E18" s="67"/>
      <c r="F18" s="68" t="s">
        <v>34</v>
      </c>
      <c r="G18" s="87" t="e">
        <f ca="1">G17-G19</f>
        <v>#NAME?</v>
      </c>
      <c r="H18" s="86" t="e">
        <f ca="1">H17-H19</f>
        <v>#NAME?</v>
      </c>
      <c r="I18" s="64"/>
    </row>
    <row r="19" spans="1:17" ht="14.25" thickBot="1" x14ac:dyDescent="0.3">
      <c r="A19" s="356"/>
      <c r="B19" s="357"/>
      <c r="C19" s="358"/>
      <c r="D19" s="69"/>
      <c r="E19" s="70"/>
      <c r="F19" s="71" t="s">
        <v>35</v>
      </c>
      <c r="G19" s="88"/>
      <c r="H19" s="89"/>
      <c r="I19" s="64"/>
    </row>
    <row r="20" spans="1:17" ht="13.5" customHeight="1" x14ac:dyDescent="0.25">
      <c r="C20" s="78"/>
      <c r="E20" s="79"/>
      <c r="F20" s="79"/>
      <c r="G20" s="80"/>
      <c r="H20" s="79"/>
      <c r="I20" s="79"/>
      <c r="M20" s="81"/>
    </row>
    <row r="21" spans="1:17" ht="18.75" x14ac:dyDescent="0.3">
      <c r="A21" s="359" t="s">
        <v>33</v>
      </c>
      <c r="B21" s="359"/>
      <c r="C21" s="359"/>
      <c r="D21" s="359"/>
      <c r="E21" s="359"/>
      <c r="F21" s="91" t="e">
        <f ca="1">pikasRoute()</f>
        <v>#NAME?</v>
      </c>
      <c r="G21" s="90"/>
      <c r="I21" s="93" t="s">
        <v>36</v>
      </c>
      <c r="J21" s="93"/>
      <c r="K21" s="93"/>
      <c r="L21" s="345" t="e">
        <f ca="1">L1</f>
        <v>#NAME?</v>
      </c>
      <c r="M21" s="345"/>
      <c r="O21" s="343" t="e">
        <f ca="1">O1</f>
        <v>#NAME?</v>
      </c>
      <c r="P21" s="343"/>
      <c r="Q21" s="343"/>
    </row>
    <row r="22" spans="1:17" ht="19.5" thickBot="1" x14ac:dyDescent="0.35">
      <c r="A22" s="359" t="e">
        <f ca="1">pikasDirectionName("A&gt;B")</f>
        <v>#NAME?</v>
      </c>
      <c r="B22" s="359"/>
      <c r="C22" s="359"/>
      <c r="D22" s="359"/>
      <c r="E22" s="359"/>
      <c r="F22" s="359"/>
      <c r="G22" s="80"/>
      <c r="H22" s="80"/>
      <c r="I22" s="92"/>
      <c r="J22" s="92"/>
      <c r="K22" s="92"/>
      <c r="L22" s="92"/>
    </row>
    <row r="23" spans="1:17" ht="22.5" customHeight="1" x14ac:dyDescent="0.2">
      <c r="A23" s="360" t="s">
        <v>0</v>
      </c>
      <c r="B23" s="346" t="s">
        <v>9</v>
      </c>
      <c r="C23" s="346" t="s">
        <v>5</v>
      </c>
      <c r="D23" s="346" t="s">
        <v>32</v>
      </c>
      <c r="E23" s="346" t="s">
        <v>7</v>
      </c>
      <c r="F23" s="346" t="s">
        <v>8</v>
      </c>
      <c r="G23" s="57" t="s">
        <v>10</v>
      </c>
      <c r="H23" s="58" t="s">
        <v>11</v>
      </c>
      <c r="I23" s="64"/>
    </row>
    <row r="24" spans="1:17" ht="13.5" customHeight="1" x14ac:dyDescent="0.2">
      <c r="A24" s="361"/>
      <c r="B24" s="347"/>
      <c r="C24" s="347"/>
      <c r="D24" s="347"/>
      <c r="E24" s="347"/>
      <c r="F24" s="347"/>
      <c r="G24" s="98">
        <v>2</v>
      </c>
      <c r="H24" s="99">
        <f>G24+2</f>
        <v>4</v>
      </c>
      <c r="I24" s="64"/>
    </row>
    <row r="25" spans="1:17" ht="13.5" customHeight="1" thickBot="1" x14ac:dyDescent="0.25">
      <c r="A25" s="362"/>
      <c r="B25" s="349"/>
      <c r="C25" s="349"/>
      <c r="D25" s="349"/>
      <c r="E25" s="349"/>
      <c r="F25" s="349"/>
      <c r="G25" s="59" t="e">
        <f ca="1">pikasLineRoute() &amp; "-" &amp; pikasLineName()</f>
        <v>#NAME?</v>
      </c>
      <c r="H25" s="60" t="e">
        <f ca="1">pikasLineRoute() &amp; "-" &amp; pikasLineName()</f>
        <v>#NAME?</v>
      </c>
      <c r="I25" s="64"/>
    </row>
    <row r="26" spans="1:17" x14ac:dyDescent="0.2">
      <c r="A26" s="73" t="e">
        <f t="shared" ref="A26:A35" ca="1" si="4">IF(B26&lt;&gt;"",OFFSET(A26,-1,0)+1,"")</f>
        <v>#NAME?</v>
      </c>
      <c r="B26" s="72" t="e">
        <f t="shared" ref="B26:B35" ca="1" si="5">pikasStopName()</f>
        <v>#NAME?</v>
      </c>
      <c r="C26" s="74" t="e">
        <f t="shared" ref="C26:C35" ca="1" si="6">pikasStopKm()</f>
        <v>#NAME?</v>
      </c>
      <c r="D26" s="74"/>
      <c r="E26" s="75" t="e">
        <f t="shared" ref="E26:E35" ca="1" si="7">pikasStopNum()</f>
        <v>#NAME?</v>
      </c>
      <c r="F26" s="76"/>
      <c r="G26" s="82"/>
      <c r="H26" s="83"/>
      <c r="I26" s="64"/>
    </row>
    <row r="27" spans="1:17" x14ac:dyDescent="0.2">
      <c r="A27" s="73" t="e">
        <f t="shared" ca="1" si="4"/>
        <v>#NAME?</v>
      </c>
      <c r="B27" s="72" t="e">
        <f t="shared" ca="1" si="5"/>
        <v>#NAME?</v>
      </c>
      <c r="C27" s="74" t="e">
        <f t="shared" ca="1" si="6"/>
        <v>#NAME?</v>
      </c>
      <c r="D27" s="74"/>
      <c r="E27" s="75" t="e">
        <f t="shared" ca="1" si="7"/>
        <v>#NAME?</v>
      </c>
      <c r="F27" s="76"/>
      <c r="G27" s="82"/>
      <c r="H27" s="83"/>
      <c r="I27" s="64"/>
    </row>
    <row r="28" spans="1:17" x14ac:dyDescent="0.2">
      <c r="A28" s="73" t="e">
        <f t="shared" ca="1" si="4"/>
        <v>#NAME?</v>
      </c>
      <c r="B28" s="72" t="e">
        <f t="shared" ca="1" si="5"/>
        <v>#NAME?</v>
      </c>
      <c r="C28" s="74" t="e">
        <f t="shared" ca="1" si="6"/>
        <v>#NAME?</v>
      </c>
      <c r="D28" s="74"/>
      <c r="E28" s="75" t="e">
        <f t="shared" ca="1" si="7"/>
        <v>#NAME?</v>
      </c>
      <c r="F28" s="76"/>
      <c r="G28" s="82"/>
      <c r="H28" s="83"/>
      <c r="I28" s="64"/>
    </row>
    <row r="29" spans="1:17" x14ac:dyDescent="0.2">
      <c r="A29" s="73" t="e">
        <f t="shared" ca="1" si="4"/>
        <v>#NAME?</v>
      </c>
      <c r="B29" s="72" t="e">
        <f t="shared" ca="1" si="5"/>
        <v>#NAME?</v>
      </c>
      <c r="C29" s="74" t="e">
        <f t="shared" ca="1" si="6"/>
        <v>#NAME?</v>
      </c>
      <c r="D29" s="74"/>
      <c r="E29" s="75" t="e">
        <f t="shared" ca="1" si="7"/>
        <v>#NAME?</v>
      </c>
      <c r="F29" s="76"/>
      <c r="G29" s="82"/>
      <c r="H29" s="83"/>
      <c r="I29" s="64"/>
    </row>
    <row r="30" spans="1:17" x14ac:dyDescent="0.2">
      <c r="A30" s="73" t="e">
        <f t="shared" ca="1" si="4"/>
        <v>#NAME?</v>
      </c>
      <c r="B30" s="72" t="e">
        <f t="shared" ca="1" si="5"/>
        <v>#NAME?</v>
      </c>
      <c r="C30" s="74" t="e">
        <f t="shared" ca="1" si="6"/>
        <v>#NAME?</v>
      </c>
      <c r="D30" s="74"/>
      <c r="E30" s="75" t="e">
        <f t="shared" ca="1" si="7"/>
        <v>#NAME?</v>
      </c>
      <c r="F30" s="76"/>
      <c r="G30" s="82"/>
      <c r="H30" s="83"/>
      <c r="I30" s="64"/>
    </row>
    <row r="31" spans="1:17" x14ac:dyDescent="0.2">
      <c r="A31" s="73" t="e">
        <f t="shared" ca="1" si="4"/>
        <v>#NAME?</v>
      </c>
      <c r="B31" s="72" t="e">
        <f t="shared" ca="1" si="5"/>
        <v>#NAME?</v>
      </c>
      <c r="C31" s="74" t="e">
        <f t="shared" ca="1" si="6"/>
        <v>#NAME?</v>
      </c>
      <c r="D31" s="74"/>
      <c r="E31" s="75" t="e">
        <f t="shared" ca="1" si="7"/>
        <v>#NAME?</v>
      </c>
      <c r="F31" s="76"/>
      <c r="G31" s="82"/>
      <c r="H31" s="83"/>
      <c r="I31" s="64"/>
    </row>
    <row r="32" spans="1:17" x14ac:dyDescent="0.2">
      <c r="A32" s="73" t="e">
        <f t="shared" ca="1" si="4"/>
        <v>#NAME?</v>
      </c>
      <c r="B32" s="72" t="e">
        <f t="shared" ca="1" si="5"/>
        <v>#NAME?</v>
      </c>
      <c r="C32" s="74" t="e">
        <f t="shared" ca="1" si="6"/>
        <v>#NAME?</v>
      </c>
      <c r="D32" s="74"/>
      <c r="E32" s="75" t="e">
        <f t="shared" ca="1" si="7"/>
        <v>#NAME?</v>
      </c>
      <c r="F32" s="76"/>
      <c r="G32" s="82"/>
      <c r="H32" s="83"/>
      <c r="I32" s="64"/>
    </row>
    <row r="33" spans="1:9" x14ac:dyDescent="0.2">
      <c r="A33" s="73" t="e">
        <f t="shared" ca="1" si="4"/>
        <v>#NAME?</v>
      </c>
      <c r="B33" s="72" t="e">
        <f t="shared" ca="1" si="5"/>
        <v>#NAME?</v>
      </c>
      <c r="C33" s="74" t="e">
        <f t="shared" ca="1" si="6"/>
        <v>#NAME?</v>
      </c>
      <c r="D33" s="74"/>
      <c r="E33" s="75" t="e">
        <f t="shared" ca="1" si="7"/>
        <v>#NAME?</v>
      </c>
      <c r="F33" s="76"/>
      <c r="G33" s="82"/>
      <c r="H33" s="83"/>
      <c r="I33" s="64"/>
    </row>
    <row r="34" spans="1:9" x14ac:dyDescent="0.2">
      <c r="A34" s="73" t="e">
        <f t="shared" ca="1" si="4"/>
        <v>#NAME?</v>
      </c>
      <c r="B34" s="72" t="e">
        <f t="shared" ca="1" si="5"/>
        <v>#NAME?</v>
      </c>
      <c r="C34" s="74" t="e">
        <f t="shared" ca="1" si="6"/>
        <v>#NAME?</v>
      </c>
      <c r="D34" s="74"/>
      <c r="E34" s="75" t="e">
        <f t="shared" ca="1" si="7"/>
        <v>#NAME?</v>
      </c>
      <c r="F34" s="76"/>
      <c r="G34" s="82"/>
      <c r="H34" s="83"/>
      <c r="I34" s="64"/>
    </row>
    <row r="35" spans="1:9" ht="13.5" thickBot="1" x14ac:dyDescent="0.25">
      <c r="A35" s="73" t="e">
        <f t="shared" ca="1" si="4"/>
        <v>#NAME?</v>
      </c>
      <c r="B35" s="72" t="e">
        <f t="shared" ca="1" si="5"/>
        <v>#NAME?</v>
      </c>
      <c r="C35" s="74" t="e">
        <f t="shared" ca="1" si="6"/>
        <v>#NAME?</v>
      </c>
      <c r="D35" s="74"/>
      <c r="E35" s="75" t="e">
        <f t="shared" ca="1" si="7"/>
        <v>#NAME?</v>
      </c>
      <c r="F35" s="77"/>
      <c r="G35" s="84"/>
      <c r="H35" s="85"/>
      <c r="I35" s="64"/>
    </row>
    <row r="36" spans="1:9" x14ac:dyDescent="0.2">
      <c r="A36" s="350" t="s">
        <v>38</v>
      </c>
      <c r="B36" s="351"/>
      <c r="C36" s="352"/>
      <c r="D36" s="61"/>
      <c r="E36" s="62"/>
      <c r="F36" s="63" t="s">
        <v>12</v>
      </c>
      <c r="G36" s="55" t="e">
        <f ca="1">IF(pikasTripWeekdays()="1-7","k.d",pikasTripWeekdays())</f>
        <v>#NAME?</v>
      </c>
      <c r="H36" s="56" t="e">
        <f ca="1">IF(pikasTripWeekdays()="1-7","k.d",pikasTripWeekdays())</f>
        <v>#NAME?</v>
      </c>
      <c r="I36" s="64"/>
    </row>
    <row r="37" spans="1:9" ht="13.5" x14ac:dyDescent="0.25">
      <c r="A37" s="353"/>
      <c r="B37" s="354"/>
      <c r="C37" s="355"/>
      <c r="D37" s="66"/>
      <c r="E37" s="67"/>
      <c r="F37" s="68" t="s">
        <v>13</v>
      </c>
      <c r="G37" s="87" t="e">
        <f ca="1">pikasTripKm()</f>
        <v>#NAME?</v>
      </c>
      <c r="H37" s="86" t="e">
        <f ca="1">pikasTripKm()</f>
        <v>#NAME?</v>
      </c>
      <c r="I37" s="64"/>
    </row>
    <row r="38" spans="1:9" ht="13.5" x14ac:dyDescent="0.25">
      <c r="A38" s="353"/>
      <c r="B38" s="354"/>
      <c r="C38" s="355"/>
      <c r="D38" s="66"/>
      <c r="E38" s="67"/>
      <c r="F38" s="68" t="s">
        <v>34</v>
      </c>
      <c r="G38" s="87" t="e">
        <f ca="1">G37-G39</f>
        <v>#NAME?</v>
      </c>
      <c r="H38" s="86" t="e">
        <f ca="1">H37-H39</f>
        <v>#NAME?</v>
      </c>
      <c r="I38" s="64"/>
    </row>
    <row r="39" spans="1:9" ht="14.25" thickBot="1" x14ac:dyDescent="0.3">
      <c r="A39" s="356"/>
      <c r="B39" s="357"/>
      <c r="C39" s="358"/>
      <c r="D39" s="69"/>
      <c r="E39" s="70"/>
      <c r="F39" s="71" t="s">
        <v>35</v>
      </c>
      <c r="G39" s="88"/>
      <c r="H39" s="89"/>
      <c r="I39" s="64"/>
    </row>
  </sheetData>
  <mergeCells count="22">
    <mergeCell ref="E23:E25"/>
    <mergeCell ref="F23:F25"/>
    <mergeCell ref="A36:C39"/>
    <mergeCell ref="A1:E1"/>
    <mergeCell ref="A2:F2"/>
    <mergeCell ref="A21:E21"/>
    <mergeCell ref="A22:F22"/>
    <mergeCell ref="A16:C19"/>
    <mergeCell ref="A3:A5"/>
    <mergeCell ref="B3:B5"/>
    <mergeCell ref="A23:A25"/>
    <mergeCell ref="B23:B25"/>
    <mergeCell ref="C3:C5"/>
    <mergeCell ref="D3:D5"/>
    <mergeCell ref="C23:C25"/>
    <mergeCell ref="D23:D25"/>
    <mergeCell ref="O1:Q1"/>
    <mergeCell ref="O21:Q21"/>
    <mergeCell ref="L1:M1"/>
    <mergeCell ref="L21:M21"/>
    <mergeCell ref="E3:E5"/>
    <mergeCell ref="F3:F5"/>
  </mergeCells>
  <phoneticPr fontId="0" type="noConversion"/>
  <pageMargins left="0.78740157480314965" right="0.39370078740157483" top="0.39370078740157483" bottom="0.39370078740157483" header="0" footer="0"/>
  <pageSetup fitToWidth="99" pageOrder="overThenDown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4"/>
  <dimension ref="A1:M46"/>
  <sheetViews>
    <sheetView zoomScaleNormal="100" workbookViewId="0">
      <selection activeCell="D23" sqref="D23"/>
    </sheetView>
  </sheetViews>
  <sheetFormatPr defaultRowHeight="12.75" x14ac:dyDescent="0.2"/>
  <cols>
    <col min="1" max="1" width="3.42578125" customWidth="1"/>
    <col min="2" max="2" width="14.42578125" customWidth="1"/>
    <col min="3" max="4" width="13.140625" customWidth="1"/>
    <col min="5" max="5" width="11.5703125" customWidth="1"/>
    <col min="6" max="6" width="13.140625" customWidth="1"/>
    <col min="7" max="15" width="6.5703125" customWidth="1"/>
  </cols>
  <sheetData>
    <row r="1" spans="1:13" ht="31.5" customHeight="1" x14ac:dyDescent="0.25">
      <c r="C1" s="37"/>
      <c r="E1" s="38"/>
      <c r="F1" s="38"/>
      <c r="G1" s="39"/>
      <c r="H1" s="38"/>
      <c r="I1" s="38"/>
      <c r="M1" s="40"/>
    </row>
    <row r="2" spans="1:13" ht="16.5" customHeight="1" x14ac:dyDescent="0.3">
      <c r="C2" s="41"/>
      <c r="D2" s="41" t="s">
        <v>19</v>
      </c>
      <c r="E2" s="28"/>
      <c r="F2" s="48" t="e">
        <f ca="1">"Nr." &amp; pikasRoute()</f>
        <v>#NAME?</v>
      </c>
      <c r="G2" s="42"/>
      <c r="H2" s="36"/>
      <c r="L2" s="43"/>
    </row>
    <row r="3" spans="1:13" ht="16.5" customHeight="1" x14ac:dyDescent="0.25">
      <c r="D3" s="30"/>
      <c r="G3" s="30"/>
      <c r="H3" s="30"/>
      <c r="I3" s="30"/>
      <c r="J3" s="30"/>
      <c r="K3" s="30"/>
      <c r="L3" s="30"/>
    </row>
    <row r="4" spans="1:13" ht="12.75" customHeight="1" thickBot="1" x14ac:dyDescent="0.25">
      <c r="J4" s="1"/>
      <c r="K4" s="1"/>
      <c r="L4" s="1"/>
    </row>
    <row r="5" spans="1:13" ht="48" customHeight="1" x14ac:dyDescent="0.2">
      <c r="A5" s="308" t="s">
        <v>0</v>
      </c>
      <c r="B5" s="311" t="s">
        <v>9</v>
      </c>
      <c r="C5" s="311" t="s">
        <v>5</v>
      </c>
      <c r="D5" s="311" t="s">
        <v>6</v>
      </c>
      <c r="E5" s="311" t="s">
        <v>7</v>
      </c>
      <c r="F5" s="311" t="s">
        <v>8</v>
      </c>
      <c r="G5" s="2" t="s">
        <v>10</v>
      </c>
      <c r="H5" s="22" t="s">
        <v>11</v>
      </c>
      <c r="I5" s="13"/>
    </row>
    <row r="6" spans="1:13" ht="13.5" thickBot="1" x14ac:dyDescent="0.25">
      <c r="A6" s="310"/>
      <c r="B6" s="313"/>
      <c r="C6" s="313"/>
      <c r="D6" s="313"/>
      <c r="E6" s="313"/>
      <c r="F6" s="313"/>
      <c r="G6" s="26" t="s">
        <v>1</v>
      </c>
      <c r="H6" s="27">
        <f>G6+2</f>
        <v>3</v>
      </c>
      <c r="I6" s="13"/>
    </row>
    <row r="7" spans="1:13" x14ac:dyDescent="0.2">
      <c r="A7" s="3">
        <v>1</v>
      </c>
      <c r="B7" s="4" t="e">
        <f ca="1">pikasStopName()</f>
        <v>#NAME?</v>
      </c>
      <c r="C7" s="35" t="e">
        <f ca="1">pikasStopKm()</f>
        <v>#NAME?</v>
      </c>
      <c r="D7" s="35" t="e">
        <f ca="1">OFFSET(C7,1,0)-C7</f>
        <v>#NAME?</v>
      </c>
      <c r="E7" s="29" t="e">
        <f ca="1">pikasStopNum()</f>
        <v>#NAME?</v>
      </c>
      <c r="F7" s="51"/>
      <c r="G7" s="5"/>
      <c r="H7" s="20"/>
      <c r="I7" s="13"/>
    </row>
    <row r="8" spans="1:13" x14ac:dyDescent="0.2">
      <c r="A8" s="3" t="e">
        <f ca="1">IF(B8&lt;&gt;"",OFFSET(A8,-1,0)+1,"")</f>
        <v>#NAME?</v>
      </c>
      <c r="B8" s="4" t="e">
        <f t="shared" ref="B8:B16" ca="1" si="0">pikasStopName()</f>
        <v>#NAME?</v>
      </c>
      <c r="C8" s="35" t="e">
        <f t="shared" ref="C8:C16" ca="1" si="1">pikasStopKm()</f>
        <v>#NAME?</v>
      </c>
      <c r="D8" s="35" t="e">
        <f t="shared" ref="D8:D16" ca="1" si="2">OFFSET(C8,1,0)-C8</f>
        <v>#NAME?</v>
      </c>
      <c r="E8" s="29" t="e">
        <f t="shared" ref="E8:E16" ca="1" si="3">pikasStopNum()</f>
        <v>#NAME?</v>
      </c>
      <c r="F8" s="51"/>
      <c r="G8" s="5"/>
      <c r="H8" s="20"/>
      <c r="I8" s="13"/>
    </row>
    <row r="9" spans="1:13" x14ac:dyDescent="0.2">
      <c r="A9" s="3" t="e">
        <f t="shared" ref="A9:A16" ca="1" si="4">IF(B9&lt;&gt;"",OFFSET(A9,-1,0)+1,"")</f>
        <v>#NAME?</v>
      </c>
      <c r="B9" s="4" t="e">
        <f t="shared" ca="1" si="0"/>
        <v>#NAME?</v>
      </c>
      <c r="C9" s="35" t="e">
        <f t="shared" ca="1" si="1"/>
        <v>#NAME?</v>
      </c>
      <c r="D9" s="35" t="e">
        <f t="shared" ca="1" si="2"/>
        <v>#NAME?</v>
      </c>
      <c r="E9" s="29" t="e">
        <f t="shared" ca="1" si="3"/>
        <v>#NAME?</v>
      </c>
      <c r="F9" s="51"/>
      <c r="G9" s="5"/>
      <c r="H9" s="20"/>
      <c r="I9" s="13"/>
    </row>
    <row r="10" spans="1:13" x14ac:dyDescent="0.2">
      <c r="A10" s="3" t="e">
        <f t="shared" ca="1" si="4"/>
        <v>#NAME?</v>
      </c>
      <c r="B10" s="4" t="e">
        <f t="shared" ca="1" si="0"/>
        <v>#NAME?</v>
      </c>
      <c r="C10" s="35" t="e">
        <f t="shared" ca="1" si="1"/>
        <v>#NAME?</v>
      </c>
      <c r="D10" s="35" t="e">
        <f t="shared" ca="1" si="2"/>
        <v>#NAME?</v>
      </c>
      <c r="E10" s="29" t="e">
        <f t="shared" ca="1" si="3"/>
        <v>#NAME?</v>
      </c>
      <c r="F10" s="51"/>
      <c r="G10" s="5"/>
      <c r="H10" s="20"/>
      <c r="I10" s="13"/>
    </row>
    <row r="11" spans="1:13" x14ac:dyDescent="0.2">
      <c r="A11" s="3" t="e">
        <f t="shared" ca="1" si="4"/>
        <v>#NAME?</v>
      </c>
      <c r="B11" s="4" t="e">
        <f t="shared" ca="1" si="0"/>
        <v>#NAME?</v>
      </c>
      <c r="C11" s="35" t="e">
        <f t="shared" ca="1" si="1"/>
        <v>#NAME?</v>
      </c>
      <c r="D11" s="35" t="e">
        <f t="shared" ca="1" si="2"/>
        <v>#NAME?</v>
      </c>
      <c r="E11" s="29" t="e">
        <f t="shared" ca="1" si="3"/>
        <v>#NAME?</v>
      </c>
      <c r="F11" s="51"/>
      <c r="G11" s="5"/>
      <c r="H11" s="20"/>
      <c r="I11" s="13"/>
    </row>
    <row r="12" spans="1:13" x14ac:dyDescent="0.2">
      <c r="A12" s="3" t="e">
        <f t="shared" ca="1" si="4"/>
        <v>#NAME?</v>
      </c>
      <c r="B12" s="4" t="e">
        <f t="shared" ca="1" si="0"/>
        <v>#NAME?</v>
      </c>
      <c r="C12" s="35" t="e">
        <f t="shared" ca="1" si="1"/>
        <v>#NAME?</v>
      </c>
      <c r="D12" s="35" t="e">
        <f t="shared" ca="1" si="2"/>
        <v>#NAME?</v>
      </c>
      <c r="E12" s="29" t="e">
        <f t="shared" ca="1" si="3"/>
        <v>#NAME?</v>
      </c>
      <c r="F12" s="51"/>
      <c r="G12" s="5"/>
      <c r="H12" s="20"/>
      <c r="I12" s="13"/>
    </row>
    <row r="13" spans="1:13" x14ac:dyDescent="0.2">
      <c r="A13" s="3" t="e">
        <f t="shared" ca="1" si="4"/>
        <v>#NAME?</v>
      </c>
      <c r="B13" s="4" t="e">
        <f t="shared" ca="1" si="0"/>
        <v>#NAME?</v>
      </c>
      <c r="C13" s="35" t="e">
        <f t="shared" ca="1" si="1"/>
        <v>#NAME?</v>
      </c>
      <c r="D13" s="35" t="e">
        <f t="shared" ca="1" si="2"/>
        <v>#NAME?</v>
      </c>
      <c r="E13" s="29" t="e">
        <f t="shared" ca="1" si="3"/>
        <v>#NAME?</v>
      </c>
      <c r="F13" s="51"/>
      <c r="G13" s="5"/>
      <c r="H13" s="20"/>
      <c r="I13" s="13"/>
    </row>
    <row r="14" spans="1:13" x14ac:dyDescent="0.2">
      <c r="A14" s="3" t="e">
        <f t="shared" ca="1" si="4"/>
        <v>#NAME?</v>
      </c>
      <c r="B14" s="4" t="e">
        <f t="shared" ca="1" si="0"/>
        <v>#NAME?</v>
      </c>
      <c r="C14" s="35" t="e">
        <f t="shared" ca="1" si="1"/>
        <v>#NAME?</v>
      </c>
      <c r="D14" s="35" t="e">
        <f t="shared" ca="1" si="2"/>
        <v>#NAME?</v>
      </c>
      <c r="E14" s="29" t="e">
        <f t="shared" ca="1" si="3"/>
        <v>#NAME?</v>
      </c>
      <c r="F14" s="51"/>
      <c r="G14" s="5"/>
      <c r="H14" s="20"/>
      <c r="I14" s="13"/>
    </row>
    <row r="15" spans="1:13" x14ac:dyDescent="0.2">
      <c r="A15" s="3" t="e">
        <f t="shared" ca="1" si="4"/>
        <v>#NAME?</v>
      </c>
      <c r="B15" s="4" t="e">
        <f t="shared" ca="1" si="0"/>
        <v>#NAME?</v>
      </c>
      <c r="C15" s="35" t="e">
        <f t="shared" ca="1" si="1"/>
        <v>#NAME?</v>
      </c>
      <c r="D15" s="35" t="e">
        <f t="shared" ca="1" si="2"/>
        <v>#NAME?</v>
      </c>
      <c r="E15" s="29" t="e">
        <f t="shared" ca="1" si="3"/>
        <v>#NAME?</v>
      </c>
      <c r="F15" s="51"/>
      <c r="G15" s="5"/>
      <c r="H15" s="20"/>
      <c r="I15" s="13"/>
    </row>
    <row r="16" spans="1:13" ht="13.5" thickBot="1" x14ac:dyDescent="0.25">
      <c r="A16" s="3" t="e">
        <f t="shared" ca="1" si="4"/>
        <v>#NAME?</v>
      </c>
      <c r="B16" s="4" t="e">
        <f t="shared" ca="1" si="0"/>
        <v>#NAME?</v>
      </c>
      <c r="C16" s="35" t="e">
        <f t="shared" ca="1" si="1"/>
        <v>#NAME?</v>
      </c>
      <c r="D16" s="35" t="e">
        <f t="shared" ca="1" si="2"/>
        <v>#NAME?</v>
      </c>
      <c r="E16" s="29" t="e">
        <f t="shared" ca="1" si="3"/>
        <v>#NAME?</v>
      </c>
      <c r="F16" s="52"/>
      <c r="G16" s="6"/>
      <c r="H16" s="21"/>
      <c r="I16" s="13"/>
    </row>
    <row r="17" spans="1:13" x14ac:dyDescent="0.2">
      <c r="A17" s="7"/>
      <c r="B17" s="8"/>
      <c r="C17" s="8"/>
      <c r="D17" s="9"/>
      <c r="E17" s="10"/>
      <c r="F17" s="11" t="s">
        <v>12</v>
      </c>
      <c r="G17" s="12" t="s">
        <v>2</v>
      </c>
      <c r="H17" s="23" t="s">
        <v>2</v>
      </c>
      <c r="I17" s="13"/>
    </row>
    <row r="18" spans="1:13" x14ac:dyDescent="0.2">
      <c r="A18" s="13" t="s">
        <v>3</v>
      </c>
      <c r="D18" s="14"/>
      <c r="E18" s="15"/>
      <c r="F18" s="16" t="s">
        <v>13</v>
      </c>
      <c r="G18" s="49" t="e">
        <f ca="1">pikasTripKm()</f>
        <v>#NAME?</v>
      </c>
      <c r="H18" s="50" t="e">
        <f ca="1">pikasTripKm()</f>
        <v>#NAME?</v>
      </c>
      <c r="I18" s="13"/>
    </row>
    <row r="19" spans="1:13" x14ac:dyDescent="0.2">
      <c r="A19" s="13" t="s">
        <v>4</v>
      </c>
      <c r="D19" s="14"/>
      <c r="E19" s="15"/>
      <c r="F19" s="16" t="s">
        <v>14</v>
      </c>
      <c r="G19" s="33" t="e">
        <f ca="1">pikasTripDuration()/(24*60)</f>
        <v>#NAME?</v>
      </c>
      <c r="H19" s="34" t="e">
        <f ca="1">pikasTripDuration()/(24*60)</f>
        <v>#NAME?</v>
      </c>
      <c r="I19" s="13"/>
    </row>
    <row r="20" spans="1:13" x14ac:dyDescent="0.2">
      <c r="A20" s="13"/>
      <c r="D20" s="14"/>
      <c r="E20" s="15"/>
      <c r="F20" s="16" t="s">
        <v>15</v>
      </c>
      <c r="G20" s="17"/>
      <c r="H20" s="24"/>
      <c r="I20" s="13"/>
    </row>
    <row r="21" spans="1:13" x14ac:dyDescent="0.2">
      <c r="A21" s="13"/>
      <c r="D21" s="14"/>
      <c r="E21" s="15"/>
      <c r="F21" s="16" t="s">
        <v>18</v>
      </c>
      <c r="G21" s="17">
        <v>1</v>
      </c>
      <c r="H21" s="24">
        <v>1</v>
      </c>
      <c r="I21" s="13"/>
    </row>
    <row r="22" spans="1:13" x14ac:dyDescent="0.2">
      <c r="A22" s="13"/>
      <c r="D22" s="14"/>
      <c r="E22" s="363" t="s">
        <v>16</v>
      </c>
      <c r="F22" s="364"/>
      <c r="G22" s="31" t="e">
        <f ca="1">G18/(24*IF(G19&gt;0,G19,1))</f>
        <v>#NAME?</v>
      </c>
      <c r="H22" s="32" t="e">
        <f ca="1">H18/(24*IF(H19&gt;0,H19,1))</f>
        <v>#NAME?</v>
      </c>
      <c r="I22" s="13"/>
    </row>
    <row r="23" spans="1:13" ht="13.5" thickBot="1" x14ac:dyDescent="0.25">
      <c r="A23" s="45"/>
      <c r="B23" s="46"/>
      <c r="C23" s="46"/>
      <c r="D23" s="47"/>
      <c r="E23" s="18"/>
      <c r="F23" s="44" t="s">
        <v>17</v>
      </c>
      <c r="G23" s="19"/>
      <c r="H23" s="25"/>
      <c r="I23" s="13"/>
    </row>
    <row r="24" spans="1:13" ht="31.5" customHeight="1" x14ac:dyDescent="0.25">
      <c r="C24" s="37"/>
      <c r="E24" s="38"/>
      <c r="F24" s="38"/>
      <c r="G24" s="39"/>
      <c r="H24" s="38"/>
      <c r="I24" s="38"/>
      <c r="M24" s="40"/>
    </row>
    <row r="25" spans="1:13" ht="16.5" customHeight="1" x14ac:dyDescent="0.3">
      <c r="C25" s="41"/>
      <c r="D25" s="41" t="s">
        <v>19</v>
      </c>
      <c r="E25" s="28"/>
      <c r="F25" s="48" t="e">
        <f ca="1">F2</f>
        <v>#NAME?</v>
      </c>
      <c r="G25" s="42"/>
      <c r="H25" s="36"/>
      <c r="L25" s="43"/>
    </row>
    <row r="26" spans="1:13" ht="16.5" customHeight="1" x14ac:dyDescent="0.25">
      <c r="D26" s="30"/>
      <c r="G26" s="30"/>
      <c r="H26" s="30"/>
      <c r="I26" s="30"/>
      <c r="J26" s="30"/>
      <c r="K26" s="30"/>
      <c r="L26" s="30"/>
    </row>
    <row r="27" spans="1:13" ht="12.75" customHeight="1" thickBot="1" x14ac:dyDescent="0.25">
      <c r="J27" s="1"/>
      <c r="K27" s="1"/>
      <c r="L27" s="1"/>
    </row>
    <row r="28" spans="1:13" ht="48" customHeight="1" x14ac:dyDescent="0.2">
      <c r="A28" s="308" t="s">
        <v>0</v>
      </c>
      <c r="B28" s="311" t="s">
        <v>9</v>
      </c>
      <c r="C28" s="311" t="s">
        <v>5</v>
      </c>
      <c r="D28" s="311" t="s">
        <v>6</v>
      </c>
      <c r="E28" s="311" t="s">
        <v>7</v>
      </c>
      <c r="F28" s="311" t="s">
        <v>8</v>
      </c>
      <c r="G28" s="2" t="s">
        <v>10</v>
      </c>
      <c r="H28" s="22" t="s">
        <v>11</v>
      </c>
      <c r="I28" s="13"/>
    </row>
    <row r="29" spans="1:13" ht="13.5" thickBot="1" x14ac:dyDescent="0.25">
      <c r="A29" s="310"/>
      <c r="B29" s="313"/>
      <c r="C29" s="313"/>
      <c r="D29" s="313"/>
      <c r="E29" s="313"/>
      <c r="F29" s="313"/>
      <c r="G29" s="26">
        <v>2</v>
      </c>
      <c r="H29" s="27">
        <f>G29+2</f>
        <v>4</v>
      </c>
      <c r="I29" s="13"/>
    </row>
    <row r="30" spans="1:13" x14ac:dyDescent="0.2">
      <c r="A30" s="3">
        <v>1</v>
      </c>
      <c r="B30" s="4" t="e">
        <f ca="1">pikasStopName()</f>
        <v>#NAME?</v>
      </c>
      <c r="C30" s="35" t="e">
        <f ca="1">pikasStopKm()</f>
        <v>#NAME?</v>
      </c>
      <c r="D30" s="35" t="e">
        <f ca="1">OFFSET(C30,1,0)-C30</f>
        <v>#NAME?</v>
      </c>
      <c r="E30" s="29" t="e">
        <f ca="1">pikasStopNum()</f>
        <v>#NAME?</v>
      </c>
      <c r="F30" s="51"/>
      <c r="G30" s="5"/>
      <c r="H30" s="20"/>
      <c r="I30" s="13"/>
    </row>
    <row r="31" spans="1:13" x14ac:dyDescent="0.2">
      <c r="A31" s="3" t="e">
        <f ca="1">IF(B31&lt;&gt;"",OFFSET(A31,-1,0)+1,"")</f>
        <v>#NAME?</v>
      </c>
      <c r="B31" s="4" t="e">
        <f t="shared" ref="B31:B39" ca="1" si="5">pikasStopName()</f>
        <v>#NAME?</v>
      </c>
      <c r="C31" s="35" t="e">
        <f t="shared" ref="C31:C39" ca="1" si="6">pikasStopKm()</f>
        <v>#NAME?</v>
      </c>
      <c r="D31" s="35" t="e">
        <f t="shared" ref="D31:D39" ca="1" si="7">OFFSET(C31,1,0)-C31</f>
        <v>#NAME?</v>
      </c>
      <c r="E31" s="29" t="e">
        <f t="shared" ref="E31:E39" ca="1" si="8">pikasStopNum()</f>
        <v>#NAME?</v>
      </c>
      <c r="F31" s="51"/>
      <c r="G31" s="5"/>
      <c r="H31" s="20"/>
      <c r="I31" s="13"/>
    </row>
    <row r="32" spans="1:13" x14ac:dyDescent="0.2">
      <c r="A32" s="3" t="e">
        <f t="shared" ref="A32:A39" ca="1" si="9">IF(B32&lt;&gt;"",OFFSET(A32,-1,0)+1,"")</f>
        <v>#NAME?</v>
      </c>
      <c r="B32" s="4" t="e">
        <f t="shared" ca="1" si="5"/>
        <v>#NAME?</v>
      </c>
      <c r="C32" s="35" t="e">
        <f t="shared" ca="1" si="6"/>
        <v>#NAME?</v>
      </c>
      <c r="D32" s="35" t="e">
        <f t="shared" ca="1" si="7"/>
        <v>#NAME?</v>
      </c>
      <c r="E32" s="29" t="e">
        <f t="shared" ca="1" si="8"/>
        <v>#NAME?</v>
      </c>
      <c r="F32" s="51"/>
      <c r="G32" s="5"/>
      <c r="H32" s="20"/>
      <c r="I32" s="13"/>
    </row>
    <row r="33" spans="1:9" x14ac:dyDescent="0.2">
      <c r="A33" s="3" t="e">
        <f t="shared" ca="1" si="9"/>
        <v>#NAME?</v>
      </c>
      <c r="B33" s="4" t="e">
        <f t="shared" ca="1" si="5"/>
        <v>#NAME?</v>
      </c>
      <c r="C33" s="35" t="e">
        <f t="shared" ca="1" si="6"/>
        <v>#NAME?</v>
      </c>
      <c r="D33" s="35" t="e">
        <f t="shared" ca="1" si="7"/>
        <v>#NAME?</v>
      </c>
      <c r="E33" s="29" t="e">
        <f t="shared" ca="1" si="8"/>
        <v>#NAME?</v>
      </c>
      <c r="F33" s="51"/>
      <c r="G33" s="5"/>
      <c r="H33" s="20"/>
      <c r="I33" s="13"/>
    </row>
    <row r="34" spans="1:9" x14ac:dyDescent="0.2">
      <c r="A34" s="3" t="e">
        <f t="shared" ca="1" si="9"/>
        <v>#NAME?</v>
      </c>
      <c r="B34" s="4" t="e">
        <f t="shared" ca="1" si="5"/>
        <v>#NAME?</v>
      </c>
      <c r="C34" s="35" t="e">
        <f t="shared" ca="1" si="6"/>
        <v>#NAME?</v>
      </c>
      <c r="D34" s="35" t="e">
        <f t="shared" ca="1" si="7"/>
        <v>#NAME?</v>
      </c>
      <c r="E34" s="29" t="e">
        <f t="shared" ca="1" si="8"/>
        <v>#NAME?</v>
      </c>
      <c r="F34" s="51"/>
      <c r="G34" s="5"/>
      <c r="H34" s="20"/>
      <c r="I34" s="13"/>
    </row>
    <row r="35" spans="1:9" x14ac:dyDescent="0.2">
      <c r="A35" s="3" t="e">
        <f t="shared" ca="1" si="9"/>
        <v>#NAME?</v>
      </c>
      <c r="B35" s="4" t="e">
        <f t="shared" ca="1" si="5"/>
        <v>#NAME?</v>
      </c>
      <c r="C35" s="35" t="e">
        <f t="shared" ca="1" si="6"/>
        <v>#NAME?</v>
      </c>
      <c r="D35" s="35" t="e">
        <f t="shared" ca="1" si="7"/>
        <v>#NAME?</v>
      </c>
      <c r="E35" s="29" t="e">
        <f t="shared" ca="1" si="8"/>
        <v>#NAME?</v>
      </c>
      <c r="F35" s="51"/>
      <c r="G35" s="5"/>
      <c r="H35" s="20"/>
      <c r="I35" s="13"/>
    </row>
    <row r="36" spans="1:9" x14ac:dyDescent="0.2">
      <c r="A36" s="3" t="e">
        <f t="shared" ca="1" si="9"/>
        <v>#NAME?</v>
      </c>
      <c r="B36" s="4" t="e">
        <f t="shared" ca="1" si="5"/>
        <v>#NAME?</v>
      </c>
      <c r="C36" s="35" t="e">
        <f t="shared" ca="1" si="6"/>
        <v>#NAME?</v>
      </c>
      <c r="D36" s="35" t="e">
        <f t="shared" ca="1" si="7"/>
        <v>#NAME?</v>
      </c>
      <c r="E36" s="29" t="e">
        <f t="shared" ca="1" si="8"/>
        <v>#NAME?</v>
      </c>
      <c r="F36" s="51"/>
      <c r="G36" s="5"/>
      <c r="H36" s="20"/>
      <c r="I36" s="13"/>
    </row>
    <row r="37" spans="1:9" x14ac:dyDescent="0.2">
      <c r="A37" s="3" t="e">
        <f t="shared" ca="1" si="9"/>
        <v>#NAME?</v>
      </c>
      <c r="B37" s="4" t="e">
        <f t="shared" ca="1" si="5"/>
        <v>#NAME?</v>
      </c>
      <c r="C37" s="35" t="e">
        <f t="shared" ca="1" si="6"/>
        <v>#NAME?</v>
      </c>
      <c r="D37" s="35" t="e">
        <f t="shared" ca="1" si="7"/>
        <v>#NAME?</v>
      </c>
      <c r="E37" s="29" t="e">
        <f t="shared" ca="1" si="8"/>
        <v>#NAME?</v>
      </c>
      <c r="F37" s="51"/>
      <c r="G37" s="5"/>
      <c r="H37" s="20"/>
      <c r="I37" s="13"/>
    </row>
    <row r="38" spans="1:9" x14ac:dyDescent="0.2">
      <c r="A38" s="3" t="e">
        <f t="shared" ca="1" si="9"/>
        <v>#NAME?</v>
      </c>
      <c r="B38" s="4" t="e">
        <f t="shared" ca="1" si="5"/>
        <v>#NAME?</v>
      </c>
      <c r="C38" s="35" t="e">
        <f t="shared" ca="1" si="6"/>
        <v>#NAME?</v>
      </c>
      <c r="D38" s="35" t="e">
        <f t="shared" ca="1" si="7"/>
        <v>#NAME?</v>
      </c>
      <c r="E38" s="29" t="e">
        <f t="shared" ca="1" si="8"/>
        <v>#NAME?</v>
      </c>
      <c r="F38" s="51"/>
      <c r="G38" s="5"/>
      <c r="H38" s="20"/>
      <c r="I38" s="13"/>
    </row>
    <row r="39" spans="1:9" ht="13.5" thickBot="1" x14ac:dyDescent="0.25">
      <c r="A39" s="3" t="e">
        <f t="shared" ca="1" si="9"/>
        <v>#NAME?</v>
      </c>
      <c r="B39" s="4" t="e">
        <f t="shared" ca="1" si="5"/>
        <v>#NAME?</v>
      </c>
      <c r="C39" s="35" t="e">
        <f t="shared" ca="1" si="6"/>
        <v>#NAME?</v>
      </c>
      <c r="D39" s="35" t="e">
        <f t="shared" ca="1" si="7"/>
        <v>#NAME?</v>
      </c>
      <c r="E39" s="29" t="e">
        <f t="shared" ca="1" si="8"/>
        <v>#NAME?</v>
      </c>
      <c r="F39" s="52"/>
      <c r="G39" s="6"/>
      <c r="H39" s="21"/>
      <c r="I39" s="13"/>
    </row>
    <row r="40" spans="1:9" x14ac:dyDescent="0.2">
      <c r="A40" s="7"/>
      <c r="B40" s="8"/>
      <c r="C40" s="8"/>
      <c r="D40" s="9"/>
      <c r="E40" s="10"/>
      <c r="F40" s="11" t="s">
        <v>12</v>
      </c>
      <c r="G40" s="12" t="s">
        <v>2</v>
      </c>
      <c r="H40" s="23" t="s">
        <v>2</v>
      </c>
      <c r="I40" s="13"/>
    </row>
    <row r="41" spans="1:9" x14ac:dyDescent="0.2">
      <c r="A41" s="13" t="s">
        <v>3</v>
      </c>
      <c r="D41" s="14"/>
      <c r="E41" s="15"/>
      <c r="F41" s="16" t="s">
        <v>13</v>
      </c>
      <c r="G41" s="49" t="e">
        <f ca="1">pikasTripKm()</f>
        <v>#NAME?</v>
      </c>
      <c r="H41" s="50" t="e">
        <f ca="1">pikasTripKm()</f>
        <v>#NAME?</v>
      </c>
      <c r="I41" s="13"/>
    </row>
    <row r="42" spans="1:9" x14ac:dyDescent="0.2">
      <c r="A42" s="13" t="s">
        <v>4</v>
      </c>
      <c r="D42" s="14"/>
      <c r="E42" s="15"/>
      <c r="F42" s="16" t="s">
        <v>14</v>
      </c>
      <c r="G42" s="33" t="e">
        <f ca="1">pikasTripDuration()/(24*60)</f>
        <v>#NAME?</v>
      </c>
      <c r="H42" s="34" t="e">
        <f ca="1">pikasTripDuration()/(24*60)</f>
        <v>#NAME?</v>
      </c>
      <c r="I42" s="13"/>
    </row>
    <row r="43" spans="1:9" x14ac:dyDescent="0.2">
      <c r="A43" s="13"/>
      <c r="D43" s="14"/>
      <c r="E43" s="15"/>
      <c r="F43" s="16" t="s">
        <v>15</v>
      </c>
      <c r="G43" s="17"/>
      <c r="H43" s="24"/>
      <c r="I43" s="13"/>
    </row>
    <row r="44" spans="1:9" x14ac:dyDescent="0.2">
      <c r="A44" s="13"/>
      <c r="D44" s="14"/>
      <c r="E44" s="15"/>
      <c r="F44" s="16" t="s">
        <v>18</v>
      </c>
      <c r="G44" s="17">
        <v>1</v>
      </c>
      <c r="H44" s="24">
        <v>1</v>
      </c>
      <c r="I44" s="13"/>
    </row>
    <row r="45" spans="1:9" x14ac:dyDescent="0.2">
      <c r="A45" s="13"/>
      <c r="D45" s="14"/>
      <c r="E45" s="363" t="s">
        <v>16</v>
      </c>
      <c r="F45" s="364"/>
      <c r="G45" s="31" t="e">
        <f ca="1">G41/(24*IF(G42&gt;0,G42,1))</f>
        <v>#NAME?</v>
      </c>
      <c r="H45" s="32" t="e">
        <f ca="1">H41/(24*IF(H42&gt;0,H42,1))</f>
        <v>#NAME?</v>
      </c>
      <c r="I45" s="13"/>
    </row>
    <row r="46" spans="1:9" ht="13.5" thickBot="1" x14ac:dyDescent="0.25">
      <c r="A46" s="45"/>
      <c r="B46" s="46"/>
      <c r="C46" s="46"/>
      <c r="D46" s="47"/>
      <c r="E46" s="18"/>
      <c r="F46" s="44" t="s">
        <v>17</v>
      </c>
      <c r="G46" s="19"/>
      <c r="H46" s="25"/>
      <c r="I46" s="13"/>
    </row>
  </sheetData>
  <mergeCells count="14">
    <mergeCell ref="E28:E29"/>
    <mergeCell ref="F28:F29"/>
    <mergeCell ref="E5:E6"/>
    <mergeCell ref="F5:F6"/>
    <mergeCell ref="E45:F45"/>
    <mergeCell ref="E22:F22"/>
    <mergeCell ref="A5:A6"/>
    <mergeCell ref="B5:B6"/>
    <mergeCell ref="C5:C6"/>
    <mergeCell ref="D5:D6"/>
    <mergeCell ref="A28:A29"/>
    <mergeCell ref="B28:B29"/>
    <mergeCell ref="C28:C29"/>
    <mergeCell ref="D28:D29"/>
  </mergeCells>
  <phoneticPr fontId="0" type="noConversion"/>
  <pageMargins left="0.74803149606299213" right="0.55118110236220474" top="0.39370078740157483" bottom="0.39370078740157483" header="0" footer="0"/>
  <pageSetup fitToWidth="99" fitToHeight="2" pageOrder="overThenDown" orientation="landscape" horizontalDpi="4294967293" r:id="rId1"/>
  <headerFooter alignWithMargins="0">
    <oddHeader xml:space="preserve">&amp;L&amp;"Arial,Bold Italic"&amp;12SIA "RĪGAS SATIKSME"&amp;"Arial,Regular"&amp;8
Kleistu iela 28, Rīga, LV-1067 Reģ.Nr,40003619950
Tālr.(371)7065400,fakss(371)7065402 &amp;C&amp;"Arial,Bold"&amp;16
Autobusu kustības saraksts </oddHeader>
  </headerFooter>
  <rowBreaks count="1" manualBreakCount="1">
    <brk id="2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6"/>
  <dimension ref="A1:M40"/>
  <sheetViews>
    <sheetView zoomScaleNormal="100" workbookViewId="0">
      <selection activeCell="D23" sqref="D23"/>
    </sheetView>
  </sheetViews>
  <sheetFormatPr defaultRowHeight="12.75" x14ac:dyDescent="0.2"/>
  <cols>
    <col min="1" max="1" width="3.42578125" customWidth="1"/>
    <col min="2" max="2" width="14.42578125" customWidth="1"/>
    <col min="3" max="4" width="13.140625" customWidth="1"/>
    <col min="5" max="5" width="11.5703125" customWidth="1"/>
    <col min="6" max="6" width="13.140625" customWidth="1"/>
    <col min="7" max="15" width="6.5703125" customWidth="1"/>
  </cols>
  <sheetData>
    <row r="1" spans="1:13" ht="31.5" customHeight="1" x14ac:dyDescent="0.25">
      <c r="C1" s="37"/>
      <c r="E1" s="38"/>
      <c r="F1" s="38"/>
      <c r="G1" s="39"/>
      <c r="H1" s="38"/>
      <c r="I1" s="38"/>
      <c r="M1" s="40"/>
    </row>
    <row r="2" spans="1:13" ht="16.5" customHeight="1" x14ac:dyDescent="0.3">
      <c r="C2" s="41"/>
      <c r="D2" s="41"/>
      <c r="E2" s="28" t="s">
        <v>20</v>
      </c>
      <c r="F2" s="48" t="e">
        <f ca="1">"Nr." &amp; pikasRoute()</f>
        <v>#NAME?</v>
      </c>
      <c r="G2" s="42"/>
      <c r="H2" s="36"/>
      <c r="L2" s="43"/>
    </row>
    <row r="3" spans="1:13" ht="16.5" customHeight="1" x14ac:dyDescent="0.25">
      <c r="D3" s="30"/>
      <c r="G3" s="30"/>
      <c r="H3" s="30"/>
      <c r="I3" s="30"/>
      <c r="J3" s="30"/>
      <c r="K3" s="30"/>
      <c r="L3" s="30"/>
    </row>
    <row r="4" spans="1:13" ht="12.75" customHeight="1" thickBot="1" x14ac:dyDescent="0.25">
      <c r="J4" s="1"/>
      <c r="K4" s="1"/>
      <c r="L4" s="1"/>
    </row>
    <row r="5" spans="1:13" ht="48" customHeight="1" x14ac:dyDescent="0.2">
      <c r="A5" s="308" t="s">
        <v>0</v>
      </c>
      <c r="B5" s="311" t="s">
        <v>21</v>
      </c>
      <c r="C5" s="311" t="s">
        <v>22</v>
      </c>
      <c r="D5" s="311" t="s">
        <v>23</v>
      </c>
      <c r="E5" s="311" t="s">
        <v>24</v>
      </c>
      <c r="F5" s="311" t="s">
        <v>25</v>
      </c>
      <c r="G5" s="2" t="s">
        <v>26</v>
      </c>
      <c r="H5" s="22" t="s">
        <v>27</v>
      </c>
      <c r="I5" s="13"/>
    </row>
    <row r="6" spans="1:13" ht="13.5" thickBot="1" x14ac:dyDescent="0.25">
      <c r="A6" s="310"/>
      <c r="B6" s="313"/>
      <c r="C6" s="313"/>
      <c r="D6" s="313"/>
      <c r="E6" s="313"/>
      <c r="F6" s="313"/>
      <c r="G6" s="26" t="s">
        <v>1</v>
      </c>
      <c r="H6" s="27">
        <f>G6+2</f>
        <v>3</v>
      </c>
      <c r="I6" s="13"/>
    </row>
    <row r="7" spans="1:13" x14ac:dyDescent="0.2">
      <c r="A7" s="3">
        <v>1</v>
      </c>
      <c r="B7" s="4" t="e">
        <f t="shared" ref="B7:B16" ca="1" si="0">pikasStopName()</f>
        <v>#NAME?</v>
      </c>
      <c r="C7" s="35" t="e">
        <f t="shared" ref="C7:C16" ca="1" si="1">pikasStopKm()</f>
        <v>#NAME?</v>
      </c>
      <c r="D7" s="35" t="e">
        <f t="shared" ref="D7:D16" ca="1" si="2">OFFSET(C7,1,0)-C7</f>
        <v>#NAME?</v>
      </c>
      <c r="E7" s="29" t="e">
        <f t="shared" ref="E7:E16" ca="1" si="3">pikasStopNum()</f>
        <v>#NAME?</v>
      </c>
      <c r="F7" s="51"/>
      <c r="G7" s="5"/>
      <c r="H7" s="20"/>
      <c r="I7" s="13"/>
    </row>
    <row r="8" spans="1:13" x14ac:dyDescent="0.2">
      <c r="A8" s="3" t="e">
        <f t="shared" ref="A8:A16" ca="1" si="4">IF(B8&lt;&gt;"",OFFSET(A8,-1,0)+1,"")</f>
        <v>#NAME?</v>
      </c>
      <c r="B8" s="4" t="e">
        <f t="shared" ca="1" si="0"/>
        <v>#NAME?</v>
      </c>
      <c r="C8" s="35" t="e">
        <f t="shared" ca="1" si="1"/>
        <v>#NAME?</v>
      </c>
      <c r="D8" s="35" t="e">
        <f t="shared" ca="1" si="2"/>
        <v>#NAME?</v>
      </c>
      <c r="E8" s="29" t="e">
        <f t="shared" ca="1" si="3"/>
        <v>#NAME?</v>
      </c>
      <c r="F8" s="51"/>
      <c r="G8" s="5"/>
      <c r="H8" s="20"/>
      <c r="I8" s="13"/>
    </row>
    <row r="9" spans="1:13" x14ac:dyDescent="0.2">
      <c r="A9" s="3" t="e">
        <f t="shared" ca="1" si="4"/>
        <v>#NAME?</v>
      </c>
      <c r="B9" s="4" t="e">
        <f t="shared" ca="1" si="0"/>
        <v>#NAME?</v>
      </c>
      <c r="C9" s="35" t="e">
        <f t="shared" ca="1" si="1"/>
        <v>#NAME?</v>
      </c>
      <c r="D9" s="35" t="e">
        <f t="shared" ca="1" si="2"/>
        <v>#NAME?</v>
      </c>
      <c r="E9" s="29" t="e">
        <f t="shared" ca="1" si="3"/>
        <v>#NAME?</v>
      </c>
      <c r="F9" s="51"/>
      <c r="G9" s="5"/>
      <c r="H9" s="20"/>
      <c r="I9" s="13"/>
    </row>
    <row r="10" spans="1:13" x14ac:dyDescent="0.2">
      <c r="A10" s="3" t="e">
        <f t="shared" ca="1" si="4"/>
        <v>#NAME?</v>
      </c>
      <c r="B10" s="4" t="e">
        <f t="shared" ca="1" si="0"/>
        <v>#NAME?</v>
      </c>
      <c r="C10" s="35" t="e">
        <f t="shared" ca="1" si="1"/>
        <v>#NAME?</v>
      </c>
      <c r="D10" s="35" t="e">
        <f t="shared" ca="1" si="2"/>
        <v>#NAME?</v>
      </c>
      <c r="E10" s="29" t="e">
        <f t="shared" ca="1" si="3"/>
        <v>#NAME?</v>
      </c>
      <c r="F10" s="51"/>
      <c r="G10" s="5"/>
      <c r="H10" s="20"/>
      <c r="I10" s="13"/>
    </row>
    <row r="11" spans="1:13" x14ac:dyDescent="0.2">
      <c r="A11" s="3" t="e">
        <f t="shared" ca="1" si="4"/>
        <v>#NAME?</v>
      </c>
      <c r="B11" s="4" t="e">
        <f t="shared" ca="1" si="0"/>
        <v>#NAME?</v>
      </c>
      <c r="C11" s="35" t="e">
        <f t="shared" ca="1" si="1"/>
        <v>#NAME?</v>
      </c>
      <c r="D11" s="35" t="e">
        <f t="shared" ca="1" si="2"/>
        <v>#NAME?</v>
      </c>
      <c r="E11" s="29" t="e">
        <f t="shared" ca="1" si="3"/>
        <v>#NAME?</v>
      </c>
      <c r="F11" s="51"/>
      <c r="G11" s="5"/>
      <c r="H11" s="20"/>
      <c r="I11" s="13"/>
    </row>
    <row r="12" spans="1:13" x14ac:dyDescent="0.2">
      <c r="A12" s="3" t="e">
        <f t="shared" ca="1" si="4"/>
        <v>#NAME?</v>
      </c>
      <c r="B12" s="4" t="e">
        <f t="shared" ca="1" si="0"/>
        <v>#NAME?</v>
      </c>
      <c r="C12" s="35" t="e">
        <f t="shared" ca="1" si="1"/>
        <v>#NAME?</v>
      </c>
      <c r="D12" s="35" t="e">
        <f t="shared" ca="1" si="2"/>
        <v>#NAME?</v>
      </c>
      <c r="E12" s="29" t="e">
        <f t="shared" ca="1" si="3"/>
        <v>#NAME?</v>
      </c>
      <c r="F12" s="51"/>
      <c r="G12" s="5"/>
      <c r="H12" s="20"/>
      <c r="I12" s="13"/>
    </row>
    <row r="13" spans="1:13" x14ac:dyDescent="0.2">
      <c r="A13" s="3" t="e">
        <f t="shared" ca="1" si="4"/>
        <v>#NAME?</v>
      </c>
      <c r="B13" s="4" t="e">
        <f t="shared" ca="1" si="0"/>
        <v>#NAME?</v>
      </c>
      <c r="C13" s="35" t="e">
        <f t="shared" ca="1" si="1"/>
        <v>#NAME?</v>
      </c>
      <c r="D13" s="35" t="e">
        <f t="shared" ca="1" si="2"/>
        <v>#NAME?</v>
      </c>
      <c r="E13" s="29" t="e">
        <f t="shared" ca="1" si="3"/>
        <v>#NAME?</v>
      </c>
      <c r="F13" s="51"/>
      <c r="G13" s="5"/>
      <c r="H13" s="20"/>
      <c r="I13" s="13"/>
    </row>
    <row r="14" spans="1:13" x14ac:dyDescent="0.2">
      <c r="A14" s="3" t="e">
        <f t="shared" ca="1" si="4"/>
        <v>#NAME?</v>
      </c>
      <c r="B14" s="4" t="e">
        <f t="shared" ca="1" si="0"/>
        <v>#NAME?</v>
      </c>
      <c r="C14" s="35" t="e">
        <f t="shared" ca="1" si="1"/>
        <v>#NAME?</v>
      </c>
      <c r="D14" s="35" t="e">
        <f t="shared" ca="1" si="2"/>
        <v>#NAME?</v>
      </c>
      <c r="E14" s="29" t="e">
        <f t="shared" ca="1" si="3"/>
        <v>#NAME?</v>
      </c>
      <c r="F14" s="51"/>
      <c r="G14" s="5"/>
      <c r="H14" s="20"/>
      <c r="I14" s="13"/>
    </row>
    <row r="15" spans="1:13" x14ac:dyDescent="0.2">
      <c r="A15" s="3" t="e">
        <f t="shared" ca="1" si="4"/>
        <v>#NAME?</v>
      </c>
      <c r="B15" s="4" t="e">
        <f t="shared" ca="1" si="0"/>
        <v>#NAME?</v>
      </c>
      <c r="C15" s="35" t="e">
        <f t="shared" ca="1" si="1"/>
        <v>#NAME?</v>
      </c>
      <c r="D15" s="35" t="e">
        <f t="shared" ca="1" si="2"/>
        <v>#NAME?</v>
      </c>
      <c r="E15" s="29" t="e">
        <f t="shared" ca="1" si="3"/>
        <v>#NAME?</v>
      </c>
      <c r="F15" s="51"/>
      <c r="G15" s="5"/>
      <c r="H15" s="20"/>
      <c r="I15" s="13"/>
    </row>
    <row r="16" spans="1:13" ht="13.5" thickBot="1" x14ac:dyDescent="0.25">
      <c r="A16" s="3" t="e">
        <f t="shared" ca="1" si="4"/>
        <v>#NAME?</v>
      </c>
      <c r="B16" s="4" t="e">
        <f t="shared" ca="1" si="0"/>
        <v>#NAME?</v>
      </c>
      <c r="C16" s="35" t="e">
        <f t="shared" ca="1" si="1"/>
        <v>#NAME?</v>
      </c>
      <c r="D16" s="35" t="e">
        <f t="shared" ca="1" si="2"/>
        <v>#NAME?</v>
      </c>
      <c r="E16" s="29" t="e">
        <f t="shared" ca="1" si="3"/>
        <v>#NAME?</v>
      </c>
      <c r="F16" s="52"/>
      <c r="G16" s="6"/>
      <c r="H16" s="21"/>
      <c r="I16" s="13"/>
    </row>
    <row r="17" spans="1:13" x14ac:dyDescent="0.2">
      <c r="A17" s="7"/>
      <c r="B17" s="8"/>
      <c r="C17" s="8"/>
      <c r="D17" s="9"/>
      <c r="E17" s="10"/>
      <c r="F17" s="11" t="s">
        <v>28</v>
      </c>
      <c r="G17" s="12" t="s">
        <v>2</v>
      </c>
      <c r="H17" s="23" t="s">
        <v>2</v>
      </c>
      <c r="I17" s="13"/>
    </row>
    <row r="18" spans="1:13" x14ac:dyDescent="0.2">
      <c r="A18" s="13"/>
      <c r="D18" s="14"/>
      <c r="E18" s="15"/>
      <c r="F18" s="16" t="s">
        <v>31</v>
      </c>
      <c r="G18" s="49" t="e">
        <f ca="1">pikasTripKm()</f>
        <v>#NAME?</v>
      </c>
      <c r="H18" s="50" t="e">
        <f ca="1">pikasTripKm()</f>
        <v>#NAME?</v>
      </c>
      <c r="I18" s="13"/>
    </row>
    <row r="19" spans="1:13" x14ac:dyDescent="0.2">
      <c r="A19" s="13"/>
      <c r="D19" s="14"/>
      <c r="E19" s="15"/>
      <c r="F19" s="16" t="s">
        <v>30</v>
      </c>
      <c r="G19" s="33" t="e">
        <f ca="1">pikasTripDuration()/(24*60)</f>
        <v>#NAME?</v>
      </c>
      <c r="H19" s="34" t="e">
        <f ca="1">pikasTripDuration()/(24*60)</f>
        <v>#NAME?</v>
      </c>
      <c r="I19" s="13"/>
    </row>
    <row r="20" spans="1:13" ht="13.5" thickBot="1" x14ac:dyDescent="0.25">
      <c r="A20" s="45"/>
      <c r="B20" s="46"/>
      <c r="C20" s="46"/>
      <c r="D20" s="47"/>
      <c r="E20" s="335" t="s">
        <v>29</v>
      </c>
      <c r="F20" s="305"/>
      <c r="G20" s="53" t="e">
        <f ca="1">G18/(24*IF(G19&gt;0,G19,1))</f>
        <v>#NAME?</v>
      </c>
      <c r="H20" s="54" t="e">
        <f ca="1">H18/(24*IF(H19&gt;0,H19,1))</f>
        <v>#NAME?</v>
      </c>
      <c r="I20" s="13"/>
    </row>
    <row r="21" spans="1:13" ht="31.5" customHeight="1" x14ac:dyDescent="0.25">
      <c r="C21" s="37"/>
      <c r="E21" s="38"/>
      <c r="F21" s="38"/>
      <c r="G21" s="39"/>
      <c r="H21" s="38"/>
      <c r="I21" s="38"/>
      <c r="M21" s="40"/>
    </row>
    <row r="22" spans="1:13" ht="16.5" customHeight="1" x14ac:dyDescent="0.3">
      <c r="C22" s="41"/>
      <c r="D22" s="41"/>
      <c r="E22" s="28" t="s">
        <v>20</v>
      </c>
      <c r="F22" s="48" t="e">
        <f ca="1">F2</f>
        <v>#NAME?</v>
      </c>
      <c r="G22" s="42"/>
      <c r="H22" s="36"/>
      <c r="L22" s="43"/>
    </row>
    <row r="23" spans="1:13" ht="16.5" customHeight="1" x14ac:dyDescent="0.25">
      <c r="D23" s="30"/>
      <c r="G23" s="30"/>
      <c r="H23" s="30"/>
      <c r="I23" s="30"/>
      <c r="J23" s="30"/>
      <c r="K23" s="30"/>
      <c r="L23" s="30"/>
    </row>
    <row r="24" spans="1:13" ht="12.75" customHeight="1" thickBot="1" x14ac:dyDescent="0.25">
      <c r="J24" s="1"/>
      <c r="K24" s="1"/>
      <c r="L24" s="1"/>
    </row>
    <row r="25" spans="1:13" ht="48" customHeight="1" x14ac:dyDescent="0.2">
      <c r="A25" s="336" t="s">
        <v>0</v>
      </c>
      <c r="B25" s="338" t="s">
        <v>21</v>
      </c>
      <c r="C25" s="338" t="s">
        <v>22</v>
      </c>
      <c r="D25" s="338" t="s">
        <v>23</v>
      </c>
      <c r="E25" s="338" t="s">
        <v>24</v>
      </c>
      <c r="F25" s="338" t="s">
        <v>25</v>
      </c>
      <c r="G25" s="2" t="s">
        <v>26</v>
      </c>
      <c r="H25" s="22" t="s">
        <v>27</v>
      </c>
      <c r="I25" s="13"/>
    </row>
    <row r="26" spans="1:13" ht="13.5" thickBot="1" x14ac:dyDescent="0.25">
      <c r="A26" s="337"/>
      <c r="B26" s="339"/>
      <c r="C26" s="339"/>
      <c r="D26" s="339"/>
      <c r="E26" s="339"/>
      <c r="F26" s="339"/>
      <c r="G26" s="26">
        <v>2</v>
      </c>
      <c r="H26" s="27">
        <f>G26+2</f>
        <v>4</v>
      </c>
      <c r="I26" s="13"/>
    </row>
    <row r="27" spans="1:13" x14ac:dyDescent="0.2">
      <c r="A27" s="3">
        <v>1</v>
      </c>
      <c r="B27" s="4" t="e">
        <f t="shared" ref="B27:B36" ca="1" si="5">pikasStopName()</f>
        <v>#NAME?</v>
      </c>
      <c r="C27" s="35" t="e">
        <f t="shared" ref="C27:C36" ca="1" si="6">pikasStopKm()</f>
        <v>#NAME?</v>
      </c>
      <c r="D27" s="35" t="e">
        <f t="shared" ref="D27:D36" ca="1" si="7">OFFSET(C27,1,0)-C27</f>
        <v>#NAME?</v>
      </c>
      <c r="E27" s="29" t="e">
        <f t="shared" ref="E27:E36" ca="1" si="8">pikasStopNum()</f>
        <v>#NAME?</v>
      </c>
      <c r="F27" s="51"/>
      <c r="G27" s="5"/>
      <c r="H27" s="20"/>
      <c r="I27" s="13"/>
    </row>
    <row r="28" spans="1:13" x14ac:dyDescent="0.2">
      <c r="A28" s="3" t="e">
        <f t="shared" ref="A28:A36" ca="1" si="9">IF(B28&lt;&gt;"",OFFSET(A28,-1,0)+1,"")</f>
        <v>#NAME?</v>
      </c>
      <c r="B28" s="4" t="e">
        <f t="shared" ca="1" si="5"/>
        <v>#NAME?</v>
      </c>
      <c r="C28" s="35" t="e">
        <f t="shared" ca="1" si="6"/>
        <v>#NAME?</v>
      </c>
      <c r="D28" s="35" t="e">
        <f t="shared" ca="1" si="7"/>
        <v>#NAME?</v>
      </c>
      <c r="E28" s="29" t="e">
        <f t="shared" ca="1" si="8"/>
        <v>#NAME?</v>
      </c>
      <c r="F28" s="51"/>
      <c r="G28" s="5"/>
      <c r="H28" s="20"/>
      <c r="I28" s="13"/>
    </row>
    <row r="29" spans="1:13" x14ac:dyDescent="0.2">
      <c r="A29" s="3" t="e">
        <f t="shared" ca="1" si="9"/>
        <v>#NAME?</v>
      </c>
      <c r="B29" s="4" t="e">
        <f t="shared" ca="1" si="5"/>
        <v>#NAME?</v>
      </c>
      <c r="C29" s="35" t="e">
        <f t="shared" ca="1" si="6"/>
        <v>#NAME?</v>
      </c>
      <c r="D29" s="35" t="e">
        <f t="shared" ca="1" si="7"/>
        <v>#NAME?</v>
      </c>
      <c r="E29" s="29" t="e">
        <f t="shared" ca="1" si="8"/>
        <v>#NAME?</v>
      </c>
      <c r="F29" s="51"/>
      <c r="G29" s="5"/>
      <c r="H29" s="20"/>
      <c r="I29" s="13"/>
    </row>
    <row r="30" spans="1:13" x14ac:dyDescent="0.2">
      <c r="A30" s="3" t="e">
        <f t="shared" ca="1" si="9"/>
        <v>#NAME?</v>
      </c>
      <c r="B30" s="4" t="e">
        <f t="shared" ca="1" si="5"/>
        <v>#NAME?</v>
      </c>
      <c r="C30" s="35" t="e">
        <f t="shared" ca="1" si="6"/>
        <v>#NAME?</v>
      </c>
      <c r="D30" s="35" t="e">
        <f t="shared" ca="1" si="7"/>
        <v>#NAME?</v>
      </c>
      <c r="E30" s="29" t="e">
        <f t="shared" ca="1" si="8"/>
        <v>#NAME?</v>
      </c>
      <c r="F30" s="51"/>
      <c r="G30" s="5"/>
      <c r="H30" s="20"/>
      <c r="I30" s="13"/>
    </row>
    <row r="31" spans="1:13" x14ac:dyDescent="0.2">
      <c r="A31" s="3" t="e">
        <f t="shared" ca="1" si="9"/>
        <v>#NAME?</v>
      </c>
      <c r="B31" s="4" t="e">
        <f t="shared" ca="1" si="5"/>
        <v>#NAME?</v>
      </c>
      <c r="C31" s="35" t="e">
        <f t="shared" ca="1" si="6"/>
        <v>#NAME?</v>
      </c>
      <c r="D31" s="35" t="e">
        <f t="shared" ca="1" si="7"/>
        <v>#NAME?</v>
      </c>
      <c r="E31" s="29" t="e">
        <f t="shared" ca="1" si="8"/>
        <v>#NAME?</v>
      </c>
      <c r="F31" s="51"/>
      <c r="G31" s="5"/>
      <c r="H31" s="20"/>
      <c r="I31" s="13"/>
    </row>
    <row r="32" spans="1:13" x14ac:dyDescent="0.2">
      <c r="A32" s="3" t="e">
        <f t="shared" ca="1" si="9"/>
        <v>#NAME?</v>
      </c>
      <c r="B32" s="4" t="e">
        <f t="shared" ca="1" si="5"/>
        <v>#NAME?</v>
      </c>
      <c r="C32" s="35" t="e">
        <f t="shared" ca="1" si="6"/>
        <v>#NAME?</v>
      </c>
      <c r="D32" s="35" t="e">
        <f t="shared" ca="1" si="7"/>
        <v>#NAME?</v>
      </c>
      <c r="E32" s="29" t="e">
        <f t="shared" ca="1" si="8"/>
        <v>#NAME?</v>
      </c>
      <c r="F32" s="51"/>
      <c r="G32" s="5"/>
      <c r="H32" s="20"/>
      <c r="I32" s="13"/>
    </row>
    <row r="33" spans="1:9" x14ac:dyDescent="0.2">
      <c r="A33" s="3" t="e">
        <f t="shared" ca="1" si="9"/>
        <v>#NAME?</v>
      </c>
      <c r="B33" s="4" t="e">
        <f t="shared" ca="1" si="5"/>
        <v>#NAME?</v>
      </c>
      <c r="C33" s="35" t="e">
        <f t="shared" ca="1" si="6"/>
        <v>#NAME?</v>
      </c>
      <c r="D33" s="35" t="e">
        <f t="shared" ca="1" si="7"/>
        <v>#NAME?</v>
      </c>
      <c r="E33" s="29" t="e">
        <f t="shared" ca="1" si="8"/>
        <v>#NAME?</v>
      </c>
      <c r="F33" s="51"/>
      <c r="G33" s="5"/>
      <c r="H33" s="20"/>
      <c r="I33" s="13"/>
    </row>
    <row r="34" spans="1:9" x14ac:dyDescent="0.2">
      <c r="A34" s="3" t="e">
        <f t="shared" ca="1" si="9"/>
        <v>#NAME?</v>
      </c>
      <c r="B34" s="4" t="e">
        <f t="shared" ca="1" si="5"/>
        <v>#NAME?</v>
      </c>
      <c r="C34" s="35" t="e">
        <f t="shared" ca="1" si="6"/>
        <v>#NAME?</v>
      </c>
      <c r="D34" s="35" t="e">
        <f t="shared" ca="1" si="7"/>
        <v>#NAME?</v>
      </c>
      <c r="E34" s="29" t="e">
        <f t="shared" ca="1" si="8"/>
        <v>#NAME?</v>
      </c>
      <c r="F34" s="51"/>
      <c r="G34" s="5"/>
      <c r="H34" s="20"/>
      <c r="I34" s="13"/>
    </row>
    <row r="35" spans="1:9" x14ac:dyDescent="0.2">
      <c r="A35" s="3" t="e">
        <f t="shared" ca="1" si="9"/>
        <v>#NAME?</v>
      </c>
      <c r="B35" s="4" t="e">
        <f t="shared" ca="1" si="5"/>
        <v>#NAME?</v>
      </c>
      <c r="C35" s="35" t="e">
        <f t="shared" ca="1" si="6"/>
        <v>#NAME?</v>
      </c>
      <c r="D35" s="35" t="e">
        <f t="shared" ca="1" si="7"/>
        <v>#NAME?</v>
      </c>
      <c r="E35" s="29" t="e">
        <f t="shared" ca="1" si="8"/>
        <v>#NAME?</v>
      </c>
      <c r="F35" s="51"/>
      <c r="G35" s="5"/>
      <c r="H35" s="20"/>
      <c r="I35" s="13"/>
    </row>
    <row r="36" spans="1:9" ht="13.5" thickBot="1" x14ac:dyDescent="0.25">
      <c r="A36" s="3" t="e">
        <f t="shared" ca="1" si="9"/>
        <v>#NAME?</v>
      </c>
      <c r="B36" s="4" t="e">
        <f t="shared" ca="1" si="5"/>
        <v>#NAME?</v>
      </c>
      <c r="C36" s="35" t="e">
        <f t="shared" ca="1" si="6"/>
        <v>#NAME?</v>
      </c>
      <c r="D36" s="35" t="e">
        <f t="shared" ca="1" si="7"/>
        <v>#NAME?</v>
      </c>
      <c r="E36" s="29" t="e">
        <f t="shared" ca="1" si="8"/>
        <v>#NAME?</v>
      </c>
      <c r="F36" s="52"/>
      <c r="G36" s="6"/>
      <c r="H36" s="21"/>
      <c r="I36" s="13"/>
    </row>
    <row r="37" spans="1:9" x14ac:dyDescent="0.2">
      <c r="A37" s="7"/>
      <c r="B37" s="8"/>
      <c r="C37" s="8"/>
      <c r="D37" s="9"/>
      <c r="E37" s="10"/>
      <c r="F37" s="11" t="s">
        <v>28</v>
      </c>
      <c r="G37" s="12" t="s">
        <v>2</v>
      </c>
      <c r="H37" s="23" t="s">
        <v>2</v>
      </c>
      <c r="I37" s="13"/>
    </row>
    <row r="38" spans="1:9" x14ac:dyDescent="0.2">
      <c r="A38" s="13"/>
      <c r="D38" s="14"/>
      <c r="E38" s="15"/>
      <c r="F38" s="16" t="s">
        <v>31</v>
      </c>
      <c r="G38" s="49" t="e">
        <f ca="1">pikasTripKm()</f>
        <v>#NAME?</v>
      </c>
      <c r="H38" s="50" t="e">
        <f ca="1">pikasTripKm()</f>
        <v>#NAME?</v>
      </c>
      <c r="I38" s="13"/>
    </row>
    <row r="39" spans="1:9" x14ac:dyDescent="0.2">
      <c r="A39" s="13"/>
      <c r="D39" s="14"/>
      <c r="E39" s="15"/>
      <c r="F39" s="16" t="s">
        <v>30</v>
      </c>
      <c r="G39" s="33" t="e">
        <f ca="1">pikasTripDuration()/(24*60)</f>
        <v>#NAME?</v>
      </c>
      <c r="H39" s="34" t="e">
        <f ca="1">pikasTripDuration()/(24*60)</f>
        <v>#NAME?</v>
      </c>
      <c r="I39" s="13"/>
    </row>
    <row r="40" spans="1:9" ht="13.5" thickBot="1" x14ac:dyDescent="0.25">
      <c r="A40" s="45"/>
      <c r="B40" s="46"/>
      <c r="C40" s="46"/>
      <c r="D40" s="47"/>
      <c r="E40" s="335" t="s">
        <v>29</v>
      </c>
      <c r="F40" s="305"/>
      <c r="G40" s="53" t="e">
        <f ca="1">G38/(24*IF(G39&gt;0,G39,1))</f>
        <v>#NAME?</v>
      </c>
      <c r="H40" s="54" t="e">
        <f ca="1">H38/(24*IF(H39&gt;0,H39,1))</f>
        <v>#NAME?</v>
      </c>
      <c r="I40" s="13"/>
    </row>
  </sheetData>
  <mergeCells count="14">
    <mergeCell ref="A25:A26"/>
    <mergeCell ref="B25:B26"/>
    <mergeCell ref="C25:C26"/>
    <mergeCell ref="D25:D26"/>
    <mergeCell ref="A5:A6"/>
    <mergeCell ref="B5:B6"/>
    <mergeCell ref="C5:C6"/>
    <mergeCell ref="D5:D6"/>
    <mergeCell ref="E40:F40"/>
    <mergeCell ref="E20:F20"/>
    <mergeCell ref="E25:E26"/>
    <mergeCell ref="F25:F26"/>
    <mergeCell ref="E5:E6"/>
    <mergeCell ref="F5:F6"/>
  </mergeCells>
  <phoneticPr fontId="0" type="noConversion"/>
  <pageMargins left="0.74803149606299213" right="0.55118110236220474" top="0.39370078740157483" bottom="0.39370078740157483" header="0" footer="0"/>
  <pageSetup fitToWidth="99" fitToHeight="2" pageOrder="overThenDown" orientation="landscape" horizontalDpi="4294967293" r:id="rId1"/>
  <headerFooter alignWithMargins="0">
    <oddHeader xml:space="preserve">&amp;L&amp;"Arial,Bold Italic"&amp;12SIA "RĪGAS SATIKSME"&amp;"Arial,Regular"&amp;8
Kleistu iela 28, Rīga, LV-1067 Reģ.Nr,40003619950
Tālr.(371)7065400,fakss(371)7065402 &amp;C&amp;"Arial,Bold"&amp;16
Autobusu kustības saraksts </oddHeader>
  </headerFooter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6">
    <pageSetUpPr fitToPage="1"/>
  </sheetPr>
  <dimension ref="A1:O56"/>
  <sheetViews>
    <sheetView topLeftCell="A12" workbookViewId="0">
      <selection activeCell="B41" sqref="B41"/>
    </sheetView>
  </sheetViews>
  <sheetFormatPr defaultRowHeight="12.75" x14ac:dyDescent="0.2"/>
  <cols>
    <col min="1" max="1" width="3.42578125" style="147" customWidth="1"/>
    <col min="2" max="2" width="12.42578125" style="147" customWidth="1"/>
    <col min="3" max="3" width="8.140625" style="147" customWidth="1"/>
    <col min="4" max="4" width="8.5703125" style="147" customWidth="1"/>
    <col min="5" max="5" width="9.5703125" style="147" customWidth="1"/>
    <col min="6" max="6" width="10" style="147" customWidth="1"/>
    <col min="7" max="13" width="6.5703125" style="147" customWidth="1"/>
    <col min="14" max="16" width="6.5703125" customWidth="1"/>
  </cols>
  <sheetData>
    <row r="1" spans="1:13" x14ac:dyDescent="0.2">
      <c r="A1" s="145"/>
      <c r="B1" s="146"/>
      <c r="C1" s="146"/>
    </row>
    <row r="2" spans="1:13" x14ac:dyDescent="0.2">
      <c r="A2" s="148" t="s">
        <v>203</v>
      </c>
      <c r="B2" s="146"/>
      <c r="C2" s="146"/>
    </row>
    <row r="3" spans="1:13" x14ac:dyDescent="0.2">
      <c r="A3" s="149"/>
      <c r="B3" s="146"/>
      <c r="C3" s="146"/>
    </row>
    <row r="4" spans="1:13" x14ac:dyDescent="0.2">
      <c r="A4" s="145"/>
      <c r="B4" s="146" t="s">
        <v>209</v>
      </c>
      <c r="C4" s="146" t="s">
        <v>210</v>
      </c>
      <c r="H4" s="150"/>
    </row>
    <row r="5" spans="1:13" x14ac:dyDescent="0.2">
      <c r="A5" s="145"/>
      <c r="B5" s="146"/>
      <c r="C5" s="146" t="s">
        <v>211</v>
      </c>
      <c r="H5" s="150"/>
    </row>
    <row r="6" spans="1:13" x14ac:dyDescent="0.2">
      <c r="A6" s="145"/>
      <c r="B6" s="146"/>
      <c r="C6" s="146" t="s">
        <v>212</v>
      </c>
      <c r="H6" s="150"/>
    </row>
    <row r="7" spans="1:13" x14ac:dyDescent="0.2">
      <c r="A7" s="145"/>
      <c r="B7" s="146"/>
      <c r="C7" s="146"/>
      <c r="H7" s="150"/>
    </row>
    <row r="8" spans="1:13" ht="18" x14ac:dyDescent="0.25">
      <c r="C8" s="151"/>
      <c r="E8" s="152"/>
      <c r="F8" s="152"/>
      <c r="G8" s="153"/>
      <c r="H8" s="152"/>
      <c r="I8" s="152"/>
      <c r="M8" s="154"/>
    </row>
    <row r="9" spans="1:13" ht="20.25" x14ac:dyDescent="0.3">
      <c r="A9" s="292" t="s">
        <v>52</v>
      </c>
      <c r="B9" s="292"/>
      <c r="C9" s="292"/>
      <c r="D9" s="292"/>
      <c r="E9" s="292"/>
      <c r="F9" s="155" t="s">
        <v>103</v>
      </c>
      <c r="G9" s="156"/>
      <c r="H9" s="157"/>
      <c r="L9" s="158"/>
    </row>
    <row r="10" spans="1:13" ht="27.75" customHeight="1" x14ac:dyDescent="0.25">
      <c r="A10" s="293" t="s">
        <v>219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3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3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3" ht="15.75" x14ac:dyDescent="0.25">
      <c r="A13" s="146" t="s">
        <v>50</v>
      </c>
      <c r="C13" s="303" t="s">
        <v>204</v>
      </c>
      <c r="D13" s="303"/>
      <c r="E13" s="160"/>
      <c r="F13" s="160"/>
      <c r="G13" s="159"/>
      <c r="H13" s="159"/>
      <c r="I13" s="159"/>
      <c r="J13" s="159"/>
      <c r="K13" s="159"/>
      <c r="L13" s="159"/>
    </row>
    <row r="14" spans="1:13" ht="12.75" customHeight="1" thickBot="1" x14ac:dyDescent="0.25">
      <c r="J14" s="161"/>
      <c r="K14" s="161"/>
      <c r="L14" s="161"/>
    </row>
    <row r="15" spans="1:13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163"/>
    </row>
    <row r="16" spans="1:13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>G16+2</f>
        <v>3</v>
      </c>
      <c r="I16" s="132">
        <f>H16+2</f>
        <v>5</v>
      </c>
      <c r="J16" s="132">
        <f>I16+2</f>
        <v>7</v>
      </c>
      <c r="K16" s="132">
        <f>J16+2</f>
        <v>9</v>
      </c>
      <c r="L16" s="132">
        <f t="shared" ref="L16" si="0">K16+2</f>
        <v>11</v>
      </c>
      <c r="M16" s="163"/>
    </row>
    <row r="17" spans="1:15" ht="15" customHeight="1" thickBot="1" x14ac:dyDescent="0.25">
      <c r="A17" s="296"/>
      <c r="B17" s="299"/>
      <c r="C17" s="299"/>
      <c r="D17" s="299"/>
      <c r="E17" s="299"/>
      <c r="F17" s="299"/>
      <c r="G17" s="165" t="s">
        <v>105</v>
      </c>
      <c r="H17" s="133" t="s">
        <v>105</v>
      </c>
      <c r="I17" s="133" t="s">
        <v>105</v>
      </c>
      <c r="J17" s="133" t="s">
        <v>105</v>
      </c>
      <c r="K17" s="133" t="s">
        <v>105</v>
      </c>
      <c r="L17" s="133" t="s">
        <v>105</v>
      </c>
      <c r="M17" s="163"/>
    </row>
    <row r="18" spans="1:15" x14ac:dyDescent="0.2">
      <c r="A18" s="166">
        <f t="shared" ref="A18:A34" ca="1" si="1">IF(B18&lt;&gt;"",OFFSET(A18,-1,0)+1,"")</f>
        <v>1</v>
      </c>
      <c r="B18" s="139" t="s">
        <v>106</v>
      </c>
      <c r="C18" s="141">
        <v>0</v>
      </c>
      <c r="D18" s="141">
        <v>0.7630000114440918</v>
      </c>
      <c r="E18" s="167" t="s">
        <v>107</v>
      </c>
      <c r="F18" s="168">
        <v>1.3888888888888889E-3</v>
      </c>
      <c r="G18" s="169">
        <v>0.35454861111111113</v>
      </c>
      <c r="H18" s="134">
        <v>0.43788194444444439</v>
      </c>
      <c r="I18" s="134">
        <v>0.52121527777777776</v>
      </c>
      <c r="J18" s="134">
        <v>0.60454861111111113</v>
      </c>
      <c r="K18" s="134">
        <v>0.68788194444444439</v>
      </c>
      <c r="L18" s="134">
        <v>0.72954861111111113</v>
      </c>
      <c r="M18" s="163"/>
    </row>
    <row r="19" spans="1:15" x14ac:dyDescent="0.2">
      <c r="A19" s="138">
        <f t="shared" ca="1" si="1"/>
        <v>2</v>
      </c>
      <c r="B19" s="139" t="s">
        <v>108</v>
      </c>
      <c r="C19" s="140">
        <v>0.7630000114440918</v>
      </c>
      <c r="D19" s="141">
        <v>0.57200002670288086</v>
      </c>
      <c r="E19" s="142" t="s">
        <v>109</v>
      </c>
      <c r="F19" s="143">
        <v>6.9444444444444447E-4</v>
      </c>
      <c r="G19" s="144">
        <v>0.35593749999999996</v>
      </c>
      <c r="H19" s="135">
        <v>0.43927083333333328</v>
      </c>
      <c r="I19" s="135">
        <v>0.52260416666666665</v>
      </c>
      <c r="J19" s="135">
        <v>0.60593750000000002</v>
      </c>
      <c r="K19" s="135">
        <v>0.68927083333333328</v>
      </c>
      <c r="L19" s="135">
        <v>0.73093750000000002</v>
      </c>
      <c r="M19" s="163"/>
    </row>
    <row r="20" spans="1:15" x14ac:dyDescent="0.2">
      <c r="A20" s="138">
        <f t="shared" ca="1" si="1"/>
        <v>3</v>
      </c>
      <c r="B20" s="139" t="s">
        <v>110</v>
      </c>
      <c r="C20" s="140">
        <v>1.3350000381469727</v>
      </c>
      <c r="D20" s="141">
        <v>0.54100000858306885</v>
      </c>
      <c r="E20" s="142" t="s">
        <v>111</v>
      </c>
      <c r="F20" s="143">
        <v>6.9444444444444447E-4</v>
      </c>
      <c r="G20" s="144">
        <v>0.3566319444444444</v>
      </c>
      <c r="H20" s="135">
        <v>0.43996527777777772</v>
      </c>
      <c r="I20" s="135">
        <v>0.52329861111111109</v>
      </c>
      <c r="J20" s="135">
        <v>0.60663194444444446</v>
      </c>
      <c r="K20" s="135">
        <v>0.68996527777777772</v>
      </c>
      <c r="L20" s="135">
        <v>0.73163194444444446</v>
      </c>
      <c r="M20" s="163"/>
    </row>
    <row r="21" spans="1:15" x14ac:dyDescent="0.2">
      <c r="A21" s="138">
        <f t="shared" ca="1" si="1"/>
        <v>4</v>
      </c>
      <c r="B21" s="139" t="s">
        <v>112</v>
      </c>
      <c r="C21" s="140">
        <v>1.8760000467300415</v>
      </c>
      <c r="D21" s="141">
        <v>0.43099987506866455</v>
      </c>
      <c r="E21" s="142" t="s">
        <v>113</v>
      </c>
      <c r="F21" s="143">
        <v>6.9444444444444447E-4</v>
      </c>
      <c r="G21" s="144">
        <v>0.35732638888888885</v>
      </c>
      <c r="H21" s="135">
        <v>0.44065972222222222</v>
      </c>
      <c r="I21" s="135">
        <v>0.52399305555555553</v>
      </c>
      <c r="J21" s="135">
        <v>0.6073263888888889</v>
      </c>
      <c r="K21" s="135">
        <v>0.69065972222222216</v>
      </c>
      <c r="L21" s="135">
        <v>0.7323263888888889</v>
      </c>
      <c r="M21" s="163"/>
    </row>
    <row r="22" spans="1:15" x14ac:dyDescent="0.2">
      <c r="A22" s="138">
        <f t="shared" ca="1" si="1"/>
        <v>5</v>
      </c>
      <c r="B22" s="139" t="s">
        <v>114</v>
      </c>
      <c r="C22" s="140">
        <v>2.3069999217987061</v>
      </c>
      <c r="D22" s="141">
        <v>0.60300016403198242</v>
      </c>
      <c r="E22" s="142" t="s">
        <v>115</v>
      </c>
      <c r="F22" s="143">
        <v>6.9444444444444447E-4</v>
      </c>
      <c r="G22" s="144">
        <v>0.35802083333333329</v>
      </c>
      <c r="H22" s="135">
        <v>0.44135416666666666</v>
      </c>
      <c r="I22" s="135">
        <v>0.52468749999999997</v>
      </c>
      <c r="J22" s="135">
        <v>0.60802083333333334</v>
      </c>
      <c r="K22" s="135">
        <v>0.6913541666666666</v>
      </c>
      <c r="L22" s="135">
        <v>0.73302083333333334</v>
      </c>
      <c r="M22" s="163"/>
    </row>
    <row r="23" spans="1:15" x14ac:dyDescent="0.2">
      <c r="A23" s="138">
        <f t="shared" ca="1" si="1"/>
        <v>6</v>
      </c>
      <c r="B23" s="139" t="s">
        <v>116</v>
      </c>
      <c r="C23" s="140">
        <v>2.9100000858306885</v>
      </c>
      <c r="D23" s="141">
        <v>0.34799981117248535</v>
      </c>
      <c r="E23" s="142" t="s">
        <v>117</v>
      </c>
      <c r="F23" s="143">
        <v>6.9444444444444447E-4</v>
      </c>
      <c r="G23" s="144">
        <v>0.35871527777777773</v>
      </c>
      <c r="H23" s="135">
        <v>0.4420486111111111</v>
      </c>
      <c r="I23" s="135">
        <v>0.52538194444444442</v>
      </c>
      <c r="J23" s="135">
        <v>0.60871527777777779</v>
      </c>
      <c r="K23" s="135">
        <v>0.69204861111111104</v>
      </c>
      <c r="L23" s="135">
        <v>0.73371527777777779</v>
      </c>
      <c r="M23" s="163"/>
    </row>
    <row r="24" spans="1:15" x14ac:dyDescent="0.2">
      <c r="A24" s="138">
        <f t="shared" ca="1" si="1"/>
        <v>7</v>
      </c>
      <c r="B24" s="139" t="s">
        <v>64</v>
      </c>
      <c r="C24" s="140">
        <v>3.2579998970031738</v>
      </c>
      <c r="D24" s="141">
        <v>0.62800002098083496</v>
      </c>
      <c r="E24" s="142" t="s">
        <v>65</v>
      </c>
      <c r="F24" s="143">
        <v>6.9444444444444447E-4</v>
      </c>
      <c r="G24" s="144">
        <v>0.35913194444444441</v>
      </c>
      <c r="H24" s="135">
        <v>0.44246527777777778</v>
      </c>
      <c r="I24" s="135">
        <v>0.52579861111111115</v>
      </c>
      <c r="J24" s="135">
        <v>0.60913194444444441</v>
      </c>
      <c r="K24" s="135">
        <v>0.69246527777777778</v>
      </c>
      <c r="L24" s="135">
        <v>0.7341319444444443</v>
      </c>
      <c r="M24" s="163"/>
    </row>
    <row r="25" spans="1:15" x14ac:dyDescent="0.2">
      <c r="A25" s="138">
        <f t="shared" ca="1" si="1"/>
        <v>8</v>
      </c>
      <c r="B25" s="139" t="s">
        <v>66</v>
      </c>
      <c r="C25" s="140">
        <v>3.8859999179840088</v>
      </c>
      <c r="D25" s="141">
        <v>0.57599997520446777</v>
      </c>
      <c r="E25" s="142" t="s">
        <v>67</v>
      </c>
      <c r="F25" s="143">
        <v>1.3888888888888889E-3</v>
      </c>
      <c r="G25" s="144">
        <v>0.3599652777777777</v>
      </c>
      <c r="H25" s="135">
        <v>0.44329861111111107</v>
      </c>
      <c r="I25" s="135">
        <v>0.52663194444444439</v>
      </c>
      <c r="J25" s="135">
        <v>0.60996527777777776</v>
      </c>
      <c r="K25" s="135">
        <v>0.69329861111111102</v>
      </c>
      <c r="L25" s="135">
        <v>0.73496527777777776</v>
      </c>
      <c r="M25" s="163"/>
    </row>
    <row r="26" spans="1:15" x14ac:dyDescent="0.2">
      <c r="A26" s="138">
        <f t="shared" ca="1" si="1"/>
        <v>9</v>
      </c>
      <c r="B26" s="139" t="s">
        <v>118</v>
      </c>
      <c r="C26" s="140">
        <v>4.4619998931884766</v>
      </c>
      <c r="D26" s="141">
        <v>0.51000022888183594</v>
      </c>
      <c r="E26" s="142" t="s">
        <v>119</v>
      </c>
      <c r="F26" s="143">
        <v>6.9444444444444447E-4</v>
      </c>
      <c r="G26" s="144">
        <v>0.36170138888888881</v>
      </c>
      <c r="H26" s="135">
        <v>0.44503472222222218</v>
      </c>
      <c r="I26" s="135">
        <v>0.52836805555555544</v>
      </c>
      <c r="J26" s="135">
        <v>0.61170138888888881</v>
      </c>
      <c r="K26" s="135">
        <v>0.69503472222222218</v>
      </c>
      <c r="L26" s="135">
        <v>0.73670138888888881</v>
      </c>
      <c r="M26" s="163"/>
    </row>
    <row r="27" spans="1:15" x14ac:dyDescent="0.2">
      <c r="A27" s="138">
        <f t="shared" ca="1" si="1"/>
        <v>10</v>
      </c>
      <c r="B27" s="139" t="s">
        <v>120</v>
      </c>
      <c r="C27" s="140">
        <v>4.9720001220703125</v>
      </c>
      <c r="D27" s="141">
        <v>0.63499975204467773</v>
      </c>
      <c r="E27" s="142" t="s">
        <v>121</v>
      </c>
      <c r="F27" s="143">
        <v>6.9444444444444447E-4</v>
      </c>
      <c r="G27" s="144">
        <v>0.36239583333333325</v>
      </c>
      <c r="H27" s="135">
        <v>0.44572916666666662</v>
      </c>
      <c r="I27" s="135">
        <v>0.52906249999999999</v>
      </c>
      <c r="J27" s="135">
        <v>0.61239583333333325</v>
      </c>
      <c r="K27" s="135">
        <v>0.69572916666666662</v>
      </c>
      <c r="L27" s="135">
        <v>0.73739583333333325</v>
      </c>
      <c r="M27" s="163"/>
    </row>
    <row r="28" spans="1:15" x14ac:dyDescent="0.2">
      <c r="A28" s="138">
        <f t="shared" ca="1" si="1"/>
        <v>11</v>
      </c>
      <c r="B28" s="139" t="s">
        <v>122</v>
      </c>
      <c r="C28" s="140">
        <v>5.6069998741149902</v>
      </c>
      <c r="D28" s="141">
        <v>0.39700031280517578</v>
      </c>
      <c r="E28" s="142" t="s">
        <v>123</v>
      </c>
      <c r="F28" s="143">
        <v>6.9444444444444447E-4</v>
      </c>
      <c r="G28" s="144">
        <v>0.36309027777777769</v>
      </c>
      <c r="H28" s="135">
        <v>0.44642361111111106</v>
      </c>
      <c r="I28" s="135">
        <v>0.52975694444444443</v>
      </c>
      <c r="J28" s="135">
        <v>0.61309027777777769</v>
      </c>
      <c r="K28" s="135">
        <v>0.69642361111111106</v>
      </c>
      <c r="L28" s="135">
        <v>0.73809027777777769</v>
      </c>
      <c r="M28" s="163"/>
    </row>
    <row r="29" spans="1:15" x14ac:dyDescent="0.2">
      <c r="A29" s="138">
        <f t="shared" ca="1" si="1"/>
        <v>12</v>
      </c>
      <c r="B29" s="139" t="s">
        <v>135</v>
      </c>
      <c r="C29" s="140">
        <v>6.004000186920166</v>
      </c>
      <c r="D29" s="141">
        <v>0.62199974060058594</v>
      </c>
      <c r="E29" s="142" t="s">
        <v>205</v>
      </c>
      <c r="F29" s="143">
        <v>6.9444444444444447E-4</v>
      </c>
      <c r="G29" s="135">
        <v>0.36363085513995358</v>
      </c>
      <c r="H29" s="135">
        <v>0.44696418847328701</v>
      </c>
      <c r="I29" s="135">
        <v>0.53029752180662026</v>
      </c>
      <c r="J29" s="135">
        <v>0.61363085513995352</v>
      </c>
      <c r="K29" s="135">
        <v>0.69696418847328689</v>
      </c>
      <c r="L29" s="144">
        <v>0.73863085513995352</v>
      </c>
      <c r="M29" s="197"/>
      <c r="N29" s="127"/>
      <c r="O29" s="127"/>
    </row>
    <row r="30" spans="1:15" x14ac:dyDescent="0.2">
      <c r="A30" s="138">
        <v>13</v>
      </c>
      <c r="B30" s="139" t="s">
        <v>133</v>
      </c>
      <c r="C30" s="140">
        <v>6.2549999999999999</v>
      </c>
      <c r="D30" s="141">
        <v>0.34300000000000003</v>
      </c>
      <c r="E30" s="142" t="s">
        <v>213</v>
      </c>
      <c r="F30" s="143">
        <v>2.0833333333333333E-3</v>
      </c>
      <c r="G30" s="135">
        <v>0.36388888888888887</v>
      </c>
      <c r="H30" s="135">
        <v>0.44722222222222219</v>
      </c>
      <c r="I30" s="135">
        <v>0.53055555555555556</v>
      </c>
      <c r="J30" s="135">
        <v>0.61388888888888882</v>
      </c>
      <c r="K30" s="135">
        <v>0.6972222222222223</v>
      </c>
      <c r="L30" s="144">
        <v>0.73888888888888893</v>
      </c>
      <c r="M30" s="197"/>
      <c r="N30" s="127"/>
      <c r="O30" s="127"/>
    </row>
    <row r="31" spans="1:15" x14ac:dyDescent="0.2">
      <c r="A31" s="138">
        <f t="shared" ca="1" si="1"/>
        <v>14</v>
      </c>
      <c r="B31" s="139" t="s">
        <v>124</v>
      </c>
      <c r="C31" s="140">
        <v>6.625999927520752</v>
      </c>
      <c r="D31" s="141">
        <v>0.86100006103515625</v>
      </c>
      <c r="E31" s="142" t="s">
        <v>125</v>
      </c>
      <c r="F31" s="143">
        <v>2.0833333333333333E-3</v>
      </c>
      <c r="G31" s="135">
        <v>0.36656249999999996</v>
      </c>
      <c r="H31" s="135">
        <v>0.44989583333333333</v>
      </c>
      <c r="I31" s="135">
        <v>0.53322916666666664</v>
      </c>
      <c r="J31" s="135">
        <v>0.61656250000000001</v>
      </c>
      <c r="K31" s="135">
        <v>0.69989583333333327</v>
      </c>
      <c r="L31" s="135">
        <v>0.74156250000000001</v>
      </c>
      <c r="M31" s="163"/>
    </row>
    <row r="32" spans="1:15" x14ac:dyDescent="0.2">
      <c r="A32" s="138">
        <f t="shared" ca="1" si="1"/>
        <v>15</v>
      </c>
      <c r="B32" s="139" t="s">
        <v>126</v>
      </c>
      <c r="C32" s="140">
        <v>7.4869999885559082</v>
      </c>
      <c r="D32" s="141">
        <v>1.5189995765686035</v>
      </c>
      <c r="E32" s="142" t="s">
        <v>127</v>
      </c>
      <c r="F32" s="143">
        <v>2.0833333333333333E-3</v>
      </c>
      <c r="G32" s="135">
        <v>0.36864583333333334</v>
      </c>
      <c r="H32" s="135">
        <v>0.45197916666666665</v>
      </c>
      <c r="I32" s="135">
        <v>0.53531249999999997</v>
      </c>
      <c r="J32" s="135">
        <v>0.61864583333333334</v>
      </c>
      <c r="K32" s="135">
        <v>0.70197916666666671</v>
      </c>
      <c r="L32" s="135">
        <v>0.74364583333333334</v>
      </c>
      <c r="M32" s="163"/>
    </row>
    <row r="33" spans="1:13" x14ac:dyDescent="0.2">
      <c r="A33" s="138">
        <f t="shared" ca="1" si="1"/>
        <v>16</v>
      </c>
      <c r="B33" s="139" t="s">
        <v>128</v>
      </c>
      <c r="C33" s="140">
        <v>9.0059995651245117</v>
      </c>
      <c r="D33" s="141">
        <v>0.4720001220703125</v>
      </c>
      <c r="E33" s="142" t="s">
        <v>129</v>
      </c>
      <c r="F33" s="143">
        <v>3.472222222222222E-3</v>
      </c>
      <c r="G33" s="135">
        <v>0.37072916666666672</v>
      </c>
      <c r="H33" s="135">
        <v>0.45406250000000004</v>
      </c>
      <c r="I33" s="135">
        <v>0.53739583333333341</v>
      </c>
      <c r="J33" s="135">
        <v>0.62072916666666667</v>
      </c>
      <c r="K33" s="135">
        <v>0.70406250000000004</v>
      </c>
      <c r="L33" s="135">
        <v>0.74572916666666667</v>
      </c>
      <c r="M33" s="163"/>
    </row>
    <row r="34" spans="1:13" x14ac:dyDescent="0.2">
      <c r="A34" s="138">
        <f t="shared" ca="1" si="1"/>
        <v>17</v>
      </c>
      <c r="B34" s="139" t="s">
        <v>130</v>
      </c>
      <c r="C34" s="140">
        <v>9.4779996871948242</v>
      </c>
      <c r="D34" s="141">
        <v>-9.4779996871948242</v>
      </c>
      <c r="E34" s="167" t="s">
        <v>131</v>
      </c>
      <c r="F34" s="142"/>
      <c r="G34" s="135">
        <v>0.37420138888888888</v>
      </c>
      <c r="H34" s="135">
        <v>0.45753472222222219</v>
      </c>
      <c r="I34" s="135">
        <v>0.5408680555555555</v>
      </c>
      <c r="J34" s="135">
        <v>0.62420138888888888</v>
      </c>
      <c r="K34" s="135">
        <v>0.70753472222222225</v>
      </c>
      <c r="L34" s="135">
        <v>0.74920138888888888</v>
      </c>
      <c r="M34" s="163"/>
    </row>
    <row r="35" spans="1:13" x14ac:dyDescent="0.2">
      <c r="A35" s="166">
        <f t="shared" ref="A35:A49" ca="1" si="2">IF(B35&lt;&gt;"",OFFSET(A35,-1,0)+1,"")</f>
        <v>18</v>
      </c>
      <c r="B35" s="139" t="s">
        <v>130</v>
      </c>
      <c r="C35" s="141">
        <v>0</v>
      </c>
      <c r="D35" s="141">
        <v>0.43000000715255737</v>
      </c>
      <c r="E35" s="167" t="s">
        <v>131</v>
      </c>
      <c r="F35" s="168">
        <v>6.9444444444444447E-4</v>
      </c>
      <c r="G35" s="169">
        <v>0.37538194444444439</v>
      </c>
      <c r="H35" s="134">
        <v>0.45871527777777776</v>
      </c>
      <c r="I35" s="134">
        <v>0.54204861111111113</v>
      </c>
      <c r="J35" s="134">
        <v>0.62538194444444439</v>
      </c>
      <c r="K35" s="134">
        <v>0.70871527777777776</v>
      </c>
      <c r="L35" s="134">
        <v>0.75038194444444439</v>
      </c>
      <c r="M35" s="163"/>
    </row>
    <row r="36" spans="1:13" x14ac:dyDescent="0.2">
      <c r="A36" s="138">
        <f t="shared" ca="1" si="2"/>
        <v>19</v>
      </c>
      <c r="B36" s="139" t="s">
        <v>128</v>
      </c>
      <c r="C36" s="140">
        <v>0.43000000715255737</v>
      </c>
      <c r="D36" s="141">
        <v>0.71400004625320435</v>
      </c>
      <c r="E36" s="142" t="s">
        <v>132</v>
      </c>
      <c r="F36" s="143">
        <v>1.3888888888888889E-3</v>
      </c>
      <c r="G36" s="144">
        <v>0.37607638888888884</v>
      </c>
      <c r="H36" s="135">
        <v>0.45940972222222221</v>
      </c>
      <c r="I36" s="135">
        <v>0.54274305555555558</v>
      </c>
      <c r="J36" s="135">
        <v>0.62607638888888884</v>
      </c>
      <c r="K36" s="135">
        <v>0.70940972222222221</v>
      </c>
      <c r="L36" s="135">
        <v>0.75107638888888884</v>
      </c>
      <c r="M36" s="163"/>
    </row>
    <row r="37" spans="1:13" x14ac:dyDescent="0.2">
      <c r="A37" s="138">
        <f t="shared" ca="1" si="2"/>
        <v>20</v>
      </c>
      <c r="B37" s="139" t="s">
        <v>133</v>
      </c>
      <c r="C37" s="140">
        <v>1.1440000534057617</v>
      </c>
      <c r="D37" s="141">
        <v>0.35799992084503174</v>
      </c>
      <c r="E37" s="142" t="s">
        <v>134</v>
      </c>
      <c r="F37" s="143">
        <v>6.9444444444444447E-4</v>
      </c>
      <c r="G37" s="144">
        <v>0.37746527777777772</v>
      </c>
      <c r="H37" s="135">
        <v>0.46079861111111109</v>
      </c>
      <c r="I37" s="135">
        <v>0.54413194444444446</v>
      </c>
      <c r="J37" s="135">
        <v>0.62746527777777772</v>
      </c>
      <c r="K37" s="135">
        <v>0.71079861111111109</v>
      </c>
      <c r="L37" s="135">
        <v>0.75246527777777772</v>
      </c>
      <c r="M37" s="163"/>
    </row>
    <row r="38" spans="1:13" x14ac:dyDescent="0.2">
      <c r="A38" s="138">
        <f t="shared" ca="1" si="2"/>
        <v>21</v>
      </c>
      <c r="B38" s="139" t="s">
        <v>135</v>
      </c>
      <c r="C38" s="140">
        <v>1.5019999742507935</v>
      </c>
      <c r="D38" s="141">
        <v>0.34500002861022949</v>
      </c>
      <c r="E38" s="142" t="s">
        <v>136</v>
      </c>
      <c r="F38" s="143">
        <v>0</v>
      </c>
      <c r="G38" s="144">
        <v>0.37802083333333325</v>
      </c>
      <c r="H38" s="135">
        <v>0.46135416666666662</v>
      </c>
      <c r="I38" s="135">
        <v>0.54468749999999999</v>
      </c>
      <c r="J38" s="135">
        <v>0.62802083333333325</v>
      </c>
      <c r="K38" s="135">
        <v>0.71135416666666662</v>
      </c>
      <c r="L38" s="135">
        <v>0.75302083333333325</v>
      </c>
      <c r="M38" s="163"/>
    </row>
    <row r="39" spans="1:13" x14ac:dyDescent="0.2">
      <c r="A39" s="138">
        <f t="shared" ca="1" si="2"/>
        <v>22</v>
      </c>
      <c r="B39" s="139" t="s">
        <v>122</v>
      </c>
      <c r="C39" s="140">
        <v>1.8470000028610229</v>
      </c>
      <c r="D39" s="141">
        <v>0.7359999418258667</v>
      </c>
      <c r="E39" s="142" t="s">
        <v>137</v>
      </c>
      <c r="F39" s="143">
        <v>1.3888888888888889E-3</v>
      </c>
      <c r="G39" s="144">
        <v>0.37843749999999993</v>
      </c>
      <c r="H39" s="135">
        <v>0.4617708333333333</v>
      </c>
      <c r="I39" s="135">
        <v>0.54510416666666661</v>
      </c>
      <c r="J39" s="135">
        <v>0.62843749999999998</v>
      </c>
      <c r="K39" s="135">
        <v>0.71177083333333335</v>
      </c>
      <c r="L39" s="135">
        <v>0.75343749999999998</v>
      </c>
      <c r="M39" s="163"/>
    </row>
    <row r="40" spans="1:13" x14ac:dyDescent="0.2">
      <c r="A40" s="138">
        <f t="shared" ca="1" si="2"/>
        <v>23</v>
      </c>
      <c r="B40" s="139" t="s">
        <v>94</v>
      </c>
      <c r="C40" s="140">
        <v>2.5829999446868896</v>
      </c>
      <c r="D40" s="141">
        <v>0.55900001525878906</v>
      </c>
      <c r="E40" s="142" t="s">
        <v>95</v>
      </c>
      <c r="F40" s="143">
        <v>3.472222222222222E-3</v>
      </c>
      <c r="G40" s="144">
        <v>0.37982638888888887</v>
      </c>
      <c r="H40" s="135">
        <v>0.46315972222222218</v>
      </c>
      <c r="I40" s="135">
        <v>0.5464930555555555</v>
      </c>
      <c r="J40" s="135">
        <v>0.62982638888888887</v>
      </c>
      <c r="K40" s="135">
        <v>0.71315972222222224</v>
      </c>
      <c r="L40" s="135">
        <v>0.75482638888888887</v>
      </c>
      <c r="M40" s="163"/>
    </row>
    <row r="41" spans="1:13" x14ac:dyDescent="0.2">
      <c r="A41" s="138">
        <f t="shared" ca="1" si="2"/>
        <v>24</v>
      </c>
      <c r="B41" s="139" t="s">
        <v>220</v>
      </c>
      <c r="C41" s="140">
        <v>3.1419999599456787</v>
      </c>
      <c r="D41" s="141">
        <v>0.61500000953674316</v>
      </c>
      <c r="E41" s="142" t="s">
        <v>96</v>
      </c>
      <c r="F41" s="143">
        <v>6.9444444444444447E-4</v>
      </c>
      <c r="G41" s="144">
        <v>0.38329861111111108</v>
      </c>
      <c r="H41" s="135">
        <v>0.46663194444444439</v>
      </c>
      <c r="I41" s="135">
        <v>0.54996527777777771</v>
      </c>
      <c r="J41" s="135">
        <v>0.63329861111111108</v>
      </c>
      <c r="K41" s="135">
        <v>0.71663194444444445</v>
      </c>
      <c r="L41" s="135">
        <v>0.75829861111111119</v>
      </c>
      <c r="M41" s="163"/>
    </row>
    <row r="42" spans="1:13" x14ac:dyDescent="0.2">
      <c r="A42" s="138">
        <f t="shared" ca="1" si="2"/>
        <v>25</v>
      </c>
      <c r="B42" s="139" t="s">
        <v>66</v>
      </c>
      <c r="C42" s="140">
        <v>3.7569999694824219</v>
      </c>
      <c r="D42" s="141">
        <v>0.47599983215332031</v>
      </c>
      <c r="E42" s="142" t="s">
        <v>97</v>
      </c>
      <c r="F42" s="143">
        <v>6.9444444444444447E-4</v>
      </c>
      <c r="G42" s="144">
        <v>0.38399305555555552</v>
      </c>
      <c r="H42" s="135">
        <v>0.46732638888888883</v>
      </c>
      <c r="I42" s="135">
        <v>0.55065972222222215</v>
      </c>
      <c r="J42" s="135">
        <v>0.63399305555555552</v>
      </c>
      <c r="K42" s="135">
        <v>0.71732638888888889</v>
      </c>
      <c r="L42" s="135">
        <v>0.75899305555555563</v>
      </c>
      <c r="M42" s="163"/>
    </row>
    <row r="43" spans="1:13" x14ac:dyDescent="0.2">
      <c r="A43" s="138">
        <f t="shared" ca="1" si="2"/>
        <v>26</v>
      </c>
      <c r="B43" s="139" t="s">
        <v>64</v>
      </c>
      <c r="C43" s="140">
        <v>4.2329998016357422</v>
      </c>
      <c r="D43" s="141">
        <v>0.41800022125244141</v>
      </c>
      <c r="E43" s="142" t="s">
        <v>98</v>
      </c>
      <c r="F43" s="143">
        <v>6.9444444444444447E-4</v>
      </c>
      <c r="G43" s="144">
        <v>0.38468749999999996</v>
      </c>
      <c r="H43" s="135">
        <v>0.46802083333333327</v>
      </c>
      <c r="I43" s="135">
        <v>0.55135416666666659</v>
      </c>
      <c r="J43" s="135">
        <v>0.63468749999999996</v>
      </c>
      <c r="K43" s="135">
        <v>0.71802083333333333</v>
      </c>
      <c r="L43" s="135">
        <v>0.75968750000000007</v>
      </c>
      <c r="M43" s="163"/>
    </row>
    <row r="44" spans="1:13" x14ac:dyDescent="0.2">
      <c r="A44" s="138">
        <f t="shared" ca="1" si="2"/>
        <v>27</v>
      </c>
      <c r="B44" s="139" t="s">
        <v>116</v>
      </c>
      <c r="C44" s="140">
        <v>4.6510000228881836</v>
      </c>
      <c r="D44" s="141">
        <v>0.4590001106262207</v>
      </c>
      <c r="E44" s="142" t="s">
        <v>138</v>
      </c>
      <c r="F44" s="143">
        <v>6.9444444444444447E-4</v>
      </c>
      <c r="G44" s="144">
        <v>0.3853819444444444</v>
      </c>
      <c r="H44" s="135">
        <v>0.46871527777777772</v>
      </c>
      <c r="I44" s="135">
        <v>0.55204861111111103</v>
      </c>
      <c r="J44" s="135">
        <v>0.6353819444444444</v>
      </c>
      <c r="K44" s="135">
        <v>0.71871527777777777</v>
      </c>
      <c r="L44" s="135">
        <v>0.76038194444444451</v>
      </c>
      <c r="M44" s="163"/>
    </row>
    <row r="45" spans="1:13" x14ac:dyDescent="0.2">
      <c r="A45" s="138">
        <f t="shared" ca="1" si="2"/>
        <v>28</v>
      </c>
      <c r="B45" s="139" t="s">
        <v>114</v>
      </c>
      <c r="C45" s="140">
        <v>5.1100001335144043</v>
      </c>
      <c r="D45" s="141">
        <v>0.55800008773803711</v>
      </c>
      <c r="E45" s="142" t="s">
        <v>139</v>
      </c>
      <c r="F45" s="143">
        <v>6.9444444444444447E-4</v>
      </c>
      <c r="G45" s="144">
        <v>0.38607638888888884</v>
      </c>
      <c r="H45" s="135">
        <v>0.46940972222222216</v>
      </c>
      <c r="I45" s="135">
        <v>0.55274305555555547</v>
      </c>
      <c r="J45" s="135">
        <v>0.63607638888888884</v>
      </c>
      <c r="K45" s="135">
        <v>0.71940972222222221</v>
      </c>
      <c r="L45" s="135">
        <v>0.76107638888888896</v>
      </c>
      <c r="M45" s="163"/>
    </row>
    <row r="46" spans="1:13" x14ac:dyDescent="0.2">
      <c r="A46" s="138">
        <f t="shared" ca="1" si="2"/>
        <v>29</v>
      </c>
      <c r="B46" s="139" t="s">
        <v>112</v>
      </c>
      <c r="C46" s="140">
        <v>5.6680002212524414</v>
      </c>
      <c r="D46" s="141">
        <v>0.55699968338012695</v>
      </c>
      <c r="E46" s="142" t="s">
        <v>140</v>
      </c>
      <c r="F46" s="143">
        <v>6.9444444444444447E-4</v>
      </c>
      <c r="G46" s="144">
        <v>0.38677083333333329</v>
      </c>
      <c r="H46" s="135">
        <v>0.4701041666666666</v>
      </c>
      <c r="I46" s="135">
        <v>0.55343749999999992</v>
      </c>
      <c r="J46" s="135">
        <v>0.63677083333333329</v>
      </c>
      <c r="K46" s="135">
        <v>0.72010416666666666</v>
      </c>
      <c r="L46" s="135">
        <v>0.7617708333333334</v>
      </c>
      <c r="M46" s="163"/>
    </row>
    <row r="47" spans="1:13" x14ac:dyDescent="0.2">
      <c r="A47" s="138">
        <f t="shared" ca="1" si="2"/>
        <v>30</v>
      </c>
      <c r="B47" s="139" t="s">
        <v>110</v>
      </c>
      <c r="C47" s="140">
        <v>6.2249999046325684</v>
      </c>
      <c r="D47" s="141">
        <v>0.6100001335144043</v>
      </c>
      <c r="E47" s="142" t="s">
        <v>141</v>
      </c>
      <c r="F47" s="143">
        <v>6.9444444444444447E-4</v>
      </c>
      <c r="G47" s="144">
        <v>0.38746527777777773</v>
      </c>
      <c r="H47" s="135">
        <v>0.47079861111111104</v>
      </c>
      <c r="I47" s="135">
        <v>0.55413194444444436</v>
      </c>
      <c r="J47" s="135">
        <v>0.63746527777777773</v>
      </c>
      <c r="K47" s="135">
        <v>0.7207986111111111</v>
      </c>
      <c r="L47" s="135">
        <v>0.76246527777777784</v>
      </c>
      <c r="M47" s="163"/>
    </row>
    <row r="48" spans="1:13" x14ac:dyDescent="0.2">
      <c r="A48" s="138">
        <f t="shared" ca="1" si="2"/>
        <v>31</v>
      </c>
      <c r="B48" s="139" t="s">
        <v>108</v>
      </c>
      <c r="C48" s="140">
        <v>6.8350000381469727</v>
      </c>
      <c r="D48" s="141">
        <v>0.57700014114379883</v>
      </c>
      <c r="E48" s="142" t="s">
        <v>142</v>
      </c>
      <c r="F48" s="143">
        <v>2.0833333333333333E-3</v>
      </c>
      <c r="G48" s="144">
        <v>0.38815972222222217</v>
      </c>
      <c r="H48" s="135">
        <v>0.47149305555555548</v>
      </c>
      <c r="I48" s="135">
        <v>0.5548263888888888</v>
      </c>
      <c r="J48" s="135">
        <v>0.63815972222222217</v>
      </c>
      <c r="K48" s="135">
        <v>0.72149305555555554</v>
      </c>
      <c r="L48" s="135">
        <v>0.76315972222222228</v>
      </c>
      <c r="M48" s="163"/>
    </row>
    <row r="49" spans="1:13" ht="13.5" thickBot="1" x14ac:dyDescent="0.25">
      <c r="A49" s="138">
        <f t="shared" ca="1" si="2"/>
        <v>32</v>
      </c>
      <c r="B49" s="139" t="s">
        <v>106</v>
      </c>
      <c r="C49" s="140">
        <v>7.4120001792907715</v>
      </c>
      <c r="D49" s="141">
        <v>0.57700014114379883</v>
      </c>
      <c r="E49" s="167" t="s">
        <v>107</v>
      </c>
      <c r="F49" s="142"/>
      <c r="G49" s="144">
        <v>0.3902430555555555</v>
      </c>
      <c r="H49" s="135">
        <v>0.47357638888888887</v>
      </c>
      <c r="I49" s="135">
        <v>0.55690972222222213</v>
      </c>
      <c r="J49" s="135">
        <v>0.6402430555555555</v>
      </c>
      <c r="K49" s="135">
        <v>0.72357638888888887</v>
      </c>
      <c r="L49" s="135">
        <v>0.76524305555555561</v>
      </c>
      <c r="M49" s="163"/>
    </row>
    <row r="50" spans="1:13" x14ac:dyDescent="0.2">
      <c r="A50" s="170"/>
      <c r="B50" s="171"/>
      <c r="C50" s="171"/>
      <c r="D50" s="172"/>
      <c r="E50" s="194"/>
      <c r="F50" s="174" t="s">
        <v>45</v>
      </c>
      <c r="G50" s="175" t="s">
        <v>101</v>
      </c>
      <c r="H50" s="176" t="s">
        <v>101</v>
      </c>
      <c r="I50" s="176" t="s">
        <v>101</v>
      </c>
      <c r="J50" s="176" t="s">
        <v>101</v>
      </c>
      <c r="K50" s="176" t="s">
        <v>101</v>
      </c>
      <c r="L50" s="176" t="s">
        <v>101</v>
      </c>
      <c r="M50" s="163"/>
    </row>
    <row r="51" spans="1:13" x14ac:dyDescent="0.2">
      <c r="A51" s="163"/>
      <c r="D51" s="177"/>
      <c r="E51" s="195"/>
      <c r="F51" s="179" t="s">
        <v>46</v>
      </c>
      <c r="G51" s="180">
        <v>16.899999999999999</v>
      </c>
      <c r="H51" s="180">
        <v>16.899999999999999</v>
      </c>
      <c r="I51" s="180">
        <v>16.899999999999999</v>
      </c>
      <c r="J51" s="180">
        <v>16.899999999999999</v>
      </c>
      <c r="K51" s="180">
        <v>16.899999999999999</v>
      </c>
      <c r="L51" s="180">
        <v>16.899999999999999</v>
      </c>
      <c r="M51" s="163"/>
    </row>
    <row r="52" spans="1:13" x14ac:dyDescent="0.2">
      <c r="A52" s="163"/>
      <c r="D52" s="177"/>
      <c r="E52" s="195"/>
      <c r="F52" s="179" t="s">
        <v>47</v>
      </c>
      <c r="G52" s="182">
        <v>3.4027777777777775E-2</v>
      </c>
      <c r="H52" s="182">
        <v>3.4027777777777775E-2</v>
      </c>
      <c r="I52" s="182">
        <v>3.4027777777777775E-2</v>
      </c>
      <c r="J52" s="182">
        <v>3.4027777777777775E-2</v>
      </c>
      <c r="K52" s="182">
        <v>3.4027777777777775E-2</v>
      </c>
      <c r="L52" s="182">
        <v>3.4027777777777775E-2</v>
      </c>
      <c r="M52" s="163"/>
    </row>
    <row r="53" spans="1:13" ht="13.5" thickBot="1" x14ac:dyDescent="0.25">
      <c r="A53" s="163"/>
      <c r="D53" s="177"/>
      <c r="E53" s="290" t="s">
        <v>48</v>
      </c>
      <c r="F53" s="291"/>
      <c r="G53" s="187">
        <f t="shared" ref="G53:L53" si="3">G51/(24*IF(G52&gt;0,G52,1))</f>
        <v>20.693877551020407</v>
      </c>
      <c r="H53" s="188">
        <f t="shared" si="3"/>
        <v>20.693877551020407</v>
      </c>
      <c r="I53" s="188">
        <f t="shared" si="3"/>
        <v>20.693877551020407</v>
      </c>
      <c r="J53" s="188">
        <f t="shared" si="3"/>
        <v>20.693877551020407</v>
      </c>
      <c r="K53" s="188">
        <f t="shared" si="3"/>
        <v>20.693877551020407</v>
      </c>
      <c r="L53" s="188">
        <f t="shared" si="3"/>
        <v>20.693877551020407</v>
      </c>
      <c r="M53" s="163"/>
    </row>
    <row r="54" spans="1:13" x14ac:dyDescent="0.2">
      <c r="A54" s="171"/>
      <c r="B54" s="171"/>
      <c r="C54" s="171"/>
      <c r="D54" s="171"/>
      <c r="E54" s="171"/>
      <c r="F54" s="171"/>
      <c r="G54" s="171"/>
      <c r="H54" s="171"/>
    </row>
    <row r="55" spans="1:13" x14ac:dyDescent="0.2">
      <c r="A55" s="196" t="s">
        <v>51</v>
      </c>
    </row>
    <row r="56" spans="1:13" x14ac:dyDescent="0.2">
      <c r="A56" s="150" t="s">
        <v>207</v>
      </c>
    </row>
  </sheetData>
  <mergeCells count="11">
    <mergeCell ref="E53:F53"/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</mergeCells>
  <pageMargins left="0.19685039370078741" right="0.19685039370078741" top="0.39370078740157483" bottom="0.39370078740157483" header="0" footer="0"/>
  <pageSetup paperSize="9" scale="54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7">
    <pageSetUpPr fitToPage="1"/>
  </sheetPr>
  <dimension ref="A1:M56"/>
  <sheetViews>
    <sheetView zoomScale="80" zoomScaleNormal="80" workbookViewId="0">
      <selection activeCell="B41" sqref="B41"/>
    </sheetView>
  </sheetViews>
  <sheetFormatPr defaultRowHeight="12.75" x14ac:dyDescent="0.2"/>
  <cols>
    <col min="1" max="1" width="3.42578125" customWidth="1"/>
    <col min="2" max="2" width="12.42578125" customWidth="1"/>
    <col min="3" max="3" width="8.140625" customWidth="1"/>
    <col min="4" max="4" width="8.5703125" customWidth="1"/>
    <col min="5" max="5" width="9.5703125" customWidth="1"/>
    <col min="6" max="6" width="10" customWidth="1"/>
    <col min="7" max="15" width="6.5703125" customWidth="1"/>
  </cols>
  <sheetData>
    <row r="1" spans="1:13" x14ac:dyDescent="0.2">
      <c r="A1" s="120"/>
      <c r="B1" s="100"/>
      <c r="C1" s="100"/>
    </row>
    <row r="2" spans="1:13" x14ac:dyDescent="0.2">
      <c r="A2" s="123" t="s">
        <v>203</v>
      </c>
      <c r="B2" s="100"/>
      <c r="C2" s="100"/>
    </row>
    <row r="3" spans="1:13" x14ac:dyDescent="0.2">
      <c r="A3" s="124"/>
      <c r="B3" s="100"/>
      <c r="C3" s="100"/>
    </row>
    <row r="4" spans="1:13" x14ac:dyDescent="0.2">
      <c r="A4" s="120"/>
      <c r="B4" s="146" t="s">
        <v>209</v>
      </c>
      <c r="C4" s="146" t="s">
        <v>210</v>
      </c>
      <c r="D4" s="147"/>
      <c r="E4" s="147"/>
      <c r="H4" s="121"/>
    </row>
    <row r="5" spans="1:13" x14ac:dyDescent="0.2">
      <c r="A5" s="120"/>
      <c r="B5" s="146"/>
      <c r="C5" s="146" t="s">
        <v>211</v>
      </c>
      <c r="D5" s="147"/>
      <c r="E5" s="147"/>
      <c r="H5" s="121"/>
    </row>
    <row r="6" spans="1:13" x14ac:dyDescent="0.2">
      <c r="A6" s="120"/>
      <c r="B6" s="146"/>
      <c r="C6" s="146" t="s">
        <v>212</v>
      </c>
      <c r="D6" s="147"/>
      <c r="E6" s="147"/>
      <c r="H6" s="121"/>
    </row>
    <row r="7" spans="1:13" x14ac:dyDescent="0.2">
      <c r="A7" s="120"/>
      <c r="B7" s="100"/>
      <c r="C7" s="100"/>
      <c r="H7" s="121"/>
    </row>
    <row r="8" spans="1:13" ht="18" x14ac:dyDescent="0.25">
      <c r="C8" s="37"/>
      <c r="E8" s="38"/>
      <c r="F8" s="38"/>
      <c r="G8" s="39"/>
      <c r="H8" s="38"/>
      <c r="I8" s="38"/>
      <c r="M8" s="40"/>
    </row>
    <row r="9" spans="1:13" ht="20.25" x14ac:dyDescent="0.3">
      <c r="A9" s="306" t="s">
        <v>52</v>
      </c>
      <c r="B9" s="306"/>
      <c r="C9" s="306"/>
      <c r="D9" s="306"/>
      <c r="E9" s="306"/>
      <c r="F9" s="101" t="s">
        <v>103</v>
      </c>
      <c r="G9" s="42"/>
      <c r="H9" s="36"/>
      <c r="L9" s="43"/>
    </row>
    <row r="10" spans="1:13" ht="27.75" customHeight="1" x14ac:dyDescent="0.25">
      <c r="A10" s="307" t="s">
        <v>219</v>
      </c>
      <c r="B10" s="307"/>
      <c r="C10" s="307"/>
      <c r="D10" s="307"/>
      <c r="E10" s="307"/>
      <c r="F10" s="307"/>
      <c r="G10" s="30"/>
      <c r="H10" s="30"/>
      <c r="I10" s="30"/>
      <c r="J10" s="30"/>
      <c r="K10" s="30"/>
      <c r="L10" s="30"/>
    </row>
    <row r="11" spans="1:13" ht="10.5" customHeight="1" x14ac:dyDescent="0.25">
      <c r="C11" s="102"/>
      <c r="D11" s="102"/>
      <c r="E11" s="102"/>
      <c r="F11" s="102"/>
      <c r="G11" s="30"/>
      <c r="H11" s="30"/>
      <c r="I11" s="30"/>
      <c r="J11" s="30"/>
      <c r="K11" s="30"/>
      <c r="L11" s="30"/>
    </row>
    <row r="12" spans="1:13" ht="15.75" x14ac:dyDescent="0.25">
      <c r="A12" s="100" t="s">
        <v>49</v>
      </c>
      <c r="C12" s="314">
        <v>44927</v>
      </c>
      <c r="D12" s="315"/>
      <c r="E12" s="102"/>
      <c r="F12" s="102"/>
      <c r="G12" s="30"/>
      <c r="H12" s="30"/>
      <c r="I12" s="30"/>
      <c r="J12" s="30"/>
      <c r="K12" s="30"/>
      <c r="L12" s="30"/>
    </row>
    <row r="13" spans="1:13" ht="15.75" x14ac:dyDescent="0.25">
      <c r="A13" s="100" t="s">
        <v>50</v>
      </c>
      <c r="C13" s="316" t="s">
        <v>204</v>
      </c>
      <c r="D13" s="316"/>
      <c r="E13" s="102"/>
      <c r="F13" s="102"/>
      <c r="G13" s="30"/>
      <c r="H13" s="30"/>
      <c r="I13" s="30"/>
      <c r="J13" s="30"/>
      <c r="K13" s="30"/>
      <c r="L13" s="30"/>
    </row>
    <row r="14" spans="1:13" ht="12.75" customHeight="1" thickBot="1" x14ac:dyDescent="0.25">
      <c r="J14" s="1"/>
      <c r="K14" s="1"/>
      <c r="L14" s="1"/>
    </row>
    <row r="15" spans="1:13" ht="13.35" customHeight="1" x14ac:dyDescent="0.2">
      <c r="A15" s="308" t="s">
        <v>0</v>
      </c>
      <c r="B15" s="311" t="s">
        <v>39</v>
      </c>
      <c r="C15" s="311" t="s">
        <v>40</v>
      </c>
      <c r="D15" s="311" t="s">
        <v>41</v>
      </c>
      <c r="E15" s="311" t="s">
        <v>42</v>
      </c>
      <c r="F15" s="311" t="s">
        <v>43</v>
      </c>
      <c r="G15" s="95" t="s">
        <v>44</v>
      </c>
      <c r="H15" s="111" t="s">
        <v>44</v>
      </c>
      <c r="I15" s="111" t="s">
        <v>44</v>
      </c>
      <c r="J15" s="111" t="s">
        <v>44</v>
      </c>
      <c r="K15" s="111" t="s">
        <v>44</v>
      </c>
      <c r="L15" s="13"/>
    </row>
    <row r="16" spans="1:13" x14ac:dyDescent="0.2">
      <c r="A16" s="309"/>
      <c r="B16" s="312"/>
      <c r="C16" s="312"/>
      <c r="D16" s="312"/>
      <c r="E16" s="312"/>
      <c r="F16" s="312"/>
      <c r="G16" s="110" t="s">
        <v>1</v>
      </c>
      <c r="H16" s="112">
        <f>G16+2</f>
        <v>3</v>
      </c>
      <c r="I16" s="112">
        <f>H16+2</f>
        <v>5</v>
      </c>
      <c r="J16" s="112">
        <f>I16+2</f>
        <v>7</v>
      </c>
      <c r="K16" s="112">
        <f>J16+2</f>
        <v>9</v>
      </c>
      <c r="L16" s="13"/>
    </row>
    <row r="17" spans="1:12" ht="15" customHeight="1" thickBot="1" x14ac:dyDescent="0.25">
      <c r="A17" s="310"/>
      <c r="B17" s="313"/>
      <c r="C17" s="313"/>
      <c r="D17" s="313"/>
      <c r="E17" s="313"/>
      <c r="F17" s="313"/>
      <c r="G17" s="114" t="s">
        <v>105</v>
      </c>
      <c r="H17" s="115" t="s">
        <v>105</v>
      </c>
      <c r="I17" s="115" t="s">
        <v>105</v>
      </c>
      <c r="J17" s="115" t="s">
        <v>105</v>
      </c>
      <c r="K17" s="115" t="s">
        <v>105</v>
      </c>
      <c r="L17" s="13"/>
    </row>
    <row r="18" spans="1:12" x14ac:dyDescent="0.2">
      <c r="A18" s="3">
        <f t="shared" ref="A18:A34" ca="1" si="0">IF(B18&lt;&gt;"",OFFSET(A18,-1,0)+1,"")</f>
        <v>1</v>
      </c>
      <c r="B18" s="4" t="s">
        <v>106</v>
      </c>
      <c r="C18" s="35">
        <v>0</v>
      </c>
      <c r="D18" s="35">
        <v>0.7630000114440918</v>
      </c>
      <c r="E18" s="29" t="s">
        <v>107</v>
      </c>
      <c r="F18" s="125">
        <v>1.3888888888888889E-3</v>
      </c>
      <c r="G18" s="116">
        <v>0.39621527777777776</v>
      </c>
      <c r="H18" s="117">
        <v>0.47954861111111108</v>
      </c>
      <c r="I18" s="117">
        <v>0.56288194444444439</v>
      </c>
      <c r="J18" s="117">
        <v>0.64621527777777776</v>
      </c>
      <c r="K18" s="117">
        <v>0.72954861111111113</v>
      </c>
      <c r="L18" s="13"/>
    </row>
    <row r="19" spans="1:12" x14ac:dyDescent="0.2">
      <c r="A19" s="103">
        <f t="shared" ca="1" si="0"/>
        <v>2</v>
      </c>
      <c r="B19" s="4" t="s">
        <v>108</v>
      </c>
      <c r="C19" s="104">
        <v>0.7630000114440918</v>
      </c>
      <c r="D19" s="35">
        <v>0.57200002670288086</v>
      </c>
      <c r="E19" s="17" t="s">
        <v>109</v>
      </c>
      <c r="F19" s="126">
        <v>6.9444444444444447E-4</v>
      </c>
      <c r="G19" s="118">
        <v>0.39760416666666665</v>
      </c>
      <c r="H19" s="119">
        <v>0.48093749999999996</v>
      </c>
      <c r="I19" s="119">
        <v>0.56427083333333328</v>
      </c>
      <c r="J19" s="119">
        <v>0.64760416666666665</v>
      </c>
      <c r="K19" s="119">
        <v>0.73093750000000002</v>
      </c>
      <c r="L19" s="13"/>
    </row>
    <row r="20" spans="1:12" x14ac:dyDescent="0.2">
      <c r="A20" s="103">
        <f t="shared" ca="1" si="0"/>
        <v>3</v>
      </c>
      <c r="B20" s="4" t="s">
        <v>110</v>
      </c>
      <c r="C20" s="104">
        <v>1.3350000381469727</v>
      </c>
      <c r="D20" s="35">
        <v>0.54100000858306885</v>
      </c>
      <c r="E20" s="17" t="s">
        <v>111</v>
      </c>
      <c r="F20" s="126">
        <v>6.9444444444444447E-4</v>
      </c>
      <c r="G20" s="118">
        <v>0.39829861111111109</v>
      </c>
      <c r="H20" s="119">
        <v>0.4816319444444444</v>
      </c>
      <c r="I20" s="119">
        <v>0.56496527777777772</v>
      </c>
      <c r="J20" s="119">
        <v>0.64829861111111109</v>
      </c>
      <c r="K20" s="119">
        <v>0.73163194444444446</v>
      </c>
      <c r="L20" s="13"/>
    </row>
    <row r="21" spans="1:12" x14ac:dyDescent="0.2">
      <c r="A21" s="103">
        <f t="shared" ca="1" si="0"/>
        <v>4</v>
      </c>
      <c r="B21" s="4" t="s">
        <v>112</v>
      </c>
      <c r="C21" s="104">
        <v>1.8760000467300415</v>
      </c>
      <c r="D21" s="35">
        <v>0.43099987506866455</v>
      </c>
      <c r="E21" s="17" t="s">
        <v>113</v>
      </c>
      <c r="F21" s="126">
        <v>6.9444444444444447E-4</v>
      </c>
      <c r="G21" s="118">
        <v>0.39899305555555553</v>
      </c>
      <c r="H21" s="119">
        <v>0.48232638888888885</v>
      </c>
      <c r="I21" s="119">
        <v>0.56565972222222216</v>
      </c>
      <c r="J21" s="119">
        <v>0.64899305555555553</v>
      </c>
      <c r="K21" s="119">
        <v>0.7323263888888889</v>
      </c>
      <c r="L21" s="13"/>
    </row>
    <row r="22" spans="1:12" x14ac:dyDescent="0.2">
      <c r="A22" s="103">
        <f t="shared" ca="1" si="0"/>
        <v>5</v>
      </c>
      <c r="B22" s="4" t="s">
        <v>114</v>
      </c>
      <c r="C22" s="104">
        <v>2.3069999217987061</v>
      </c>
      <c r="D22" s="35">
        <v>0.60300016403198242</v>
      </c>
      <c r="E22" s="17" t="s">
        <v>115</v>
      </c>
      <c r="F22" s="126">
        <v>6.9444444444444447E-4</v>
      </c>
      <c r="G22" s="118">
        <v>0.39968749999999997</v>
      </c>
      <c r="H22" s="119">
        <v>0.48302083333333329</v>
      </c>
      <c r="I22" s="119">
        <v>0.5663541666666666</v>
      </c>
      <c r="J22" s="119">
        <v>0.64968749999999997</v>
      </c>
      <c r="K22" s="119">
        <v>0.73302083333333334</v>
      </c>
      <c r="L22" s="13"/>
    </row>
    <row r="23" spans="1:12" x14ac:dyDescent="0.2">
      <c r="A23" s="103">
        <f t="shared" ca="1" si="0"/>
        <v>6</v>
      </c>
      <c r="B23" s="4" t="s">
        <v>116</v>
      </c>
      <c r="C23" s="104">
        <v>2.9100000858306885</v>
      </c>
      <c r="D23" s="35">
        <v>0.34799981117248535</v>
      </c>
      <c r="E23" s="17" t="s">
        <v>117</v>
      </c>
      <c r="F23" s="126">
        <v>6.9444444444444447E-4</v>
      </c>
      <c r="G23" s="118">
        <v>0.40038194444444442</v>
      </c>
      <c r="H23" s="119">
        <v>0.48371527777777773</v>
      </c>
      <c r="I23" s="119">
        <v>0.56704861111111104</v>
      </c>
      <c r="J23" s="119">
        <v>0.65038194444444442</v>
      </c>
      <c r="K23" s="119">
        <v>0.73371527777777779</v>
      </c>
      <c r="L23" s="13"/>
    </row>
    <row r="24" spans="1:12" x14ac:dyDescent="0.2">
      <c r="A24" s="103">
        <f t="shared" ca="1" si="0"/>
        <v>7</v>
      </c>
      <c r="B24" s="4" t="s">
        <v>64</v>
      </c>
      <c r="C24" s="104">
        <v>3.2579998970031738</v>
      </c>
      <c r="D24" s="35">
        <v>0.62800002098083496</v>
      </c>
      <c r="E24" s="17" t="s">
        <v>65</v>
      </c>
      <c r="F24" s="126">
        <v>6.9444444444444447E-4</v>
      </c>
      <c r="G24" s="118">
        <v>0.40079861111111109</v>
      </c>
      <c r="H24" s="119">
        <v>0.48413194444444441</v>
      </c>
      <c r="I24" s="119">
        <v>0.56746527777777778</v>
      </c>
      <c r="J24" s="119">
        <v>0.65079861111111115</v>
      </c>
      <c r="K24" s="119">
        <v>0.7341319444444443</v>
      </c>
      <c r="L24" s="13"/>
    </row>
    <row r="25" spans="1:12" x14ac:dyDescent="0.2">
      <c r="A25" s="103">
        <f t="shared" ca="1" si="0"/>
        <v>8</v>
      </c>
      <c r="B25" s="4" t="s">
        <v>66</v>
      </c>
      <c r="C25" s="104">
        <v>3.8859999179840088</v>
      </c>
      <c r="D25" s="35">
        <v>0.57599997520446777</v>
      </c>
      <c r="E25" s="17" t="s">
        <v>67</v>
      </c>
      <c r="F25" s="126">
        <v>1.3888888888888889E-3</v>
      </c>
      <c r="G25" s="118">
        <v>0.40163194444444439</v>
      </c>
      <c r="H25" s="119">
        <v>0.4849652777777777</v>
      </c>
      <c r="I25" s="119">
        <v>0.56829861111111102</v>
      </c>
      <c r="J25" s="119">
        <v>0.65163194444444439</v>
      </c>
      <c r="K25" s="119">
        <v>0.73496527777777776</v>
      </c>
      <c r="L25" s="13"/>
    </row>
    <row r="26" spans="1:12" x14ac:dyDescent="0.2">
      <c r="A26" s="103">
        <f t="shared" ca="1" si="0"/>
        <v>9</v>
      </c>
      <c r="B26" s="4" t="s">
        <v>118</v>
      </c>
      <c r="C26" s="104">
        <v>4.4619998931884766</v>
      </c>
      <c r="D26" s="35">
        <v>0.51000022888183594</v>
      </c>
      <c r="E26" s="17" t="s">
        <v>119</v>
      </c>
      <c r="F26" s="126">
        <v>6.9444444444444447E-4</v>
      </c>
      <c r="G26" s="118">
        <v>0.40336805555555549</v>
      </c>
      <c r="H26" s="119">
        <v>0.48670138888888881</v>
      </c>
      <c r="I26" s="119">
        <v>0.57003472222222218</v>
      </c>
      <c r="J26" s="119">
        <v>0.65336805555555544</v>
      </c>
      <c r="K26" s="119">
        <v>0.73670138888888881</v>
      </c>
      <c r="L26" s="13"/>
    </row>
    <row r="27" spans="1:12" x14ac:dyDescent="0.2">
      <c r="A27" s="103">
        <f t="shared" ca="1" si="0"/>
        <v>10</v>
      </c>
      <c r="B27" s="4" t="s">
        <v>120</v>
      </c>
      <c r="C27" s="104">
        <v>4.9720001220703125</v>
      </c>
      <c r="D27" s="35">
        <v>0.63499975204467773</v>
      </c>
      <c r="E27" s="17" t="s">
        <v>121</v>
      </c>
      <c r="F27" s="126">
        <v>6.9444444444444447E-4</v>
      </c>
      <c r="G27" s="118">
        <v>0.40406249999999994</v>
      </c>
      <c r="H27" s="119">
        <v>0.48739583333333325</v>
      </c>
      <c r="I27" s="119">
        <v>0.57072916666666662</v>
      </c>
      <c r="J27" s="119">
        <v>0.65406249999999999</v>
      </c>
      <c r="K27" s="119">
        <v>0.73739583333333325</v>
      </c>
      <c r="L27" s="13"/>
    </row>
    <row r="28" spans="1:12" x14ac:dyDescent="0.2">
      <c r="A28" s="103">
        <f t="shared" ca="1" si="0"/>
        <v>11</v>
      </c>
      <c r="B28" s="4" t="s">
        <v>122</v>
      </c>
      <c r="C28" s="104">
        <v>5.6069998741149902</v>
      </c>
      <c r="D28" s="35">
        <v>0.39700031280517578</v>
      </c>
      <c r="E28" s="17" t="s">
        <v>123</v>
      </c>
      <c r="F28" s="126">
        <v>6.9444444444444447E-4</v>
      </c>
      <c r="G28" s="118">
        <v>0.40475694444444438</v>
      </c>
      <c r="H28" s="119">
        <v>0.48809027777777769</v>
      </c>
      <c r="I28" s="119">
        <v>0.57142361111111106</v>
      </c>
      <c r="J28" s="119">
        <v>0.65475694444444443</v>
      </c>
      <c r="K28" s="119">
        <v>0.73809027777777769</v>
      </c>
      <c r="L28" s="13"/>
    </row>
    <row r="29" spans="1:12" x14ac:dyDescent="0.2">
      <c r="A29" s="103">
        <f t="shared" ca="1" si="0"/>
        <v>12</v>
      </c>
      <c r="B29" s="4" t="s">
        <v>135</v>
      </c>
      <c r="C29" s="104">
        <v>6.004000186920166</v>
      </c>
      <c r="D29" s="35">
        <v>0.62199974060058594</v>
      </c>
      <c r="E29" s="17" t="s">
        <v>205</v>
      </c>
      <c r="F29" s="126">
        <v>6.9444444444444447E-4</v>
      </c>
      <c r="G29" s="118">
        <v>0.40529752180662021</v>
      </c>
      <c r="H29" s="119">
        <v>0.48863085513995358</v>
      </c>
      <c r="I29" s="119">
        <v>0.57196418847328678</v>
      </c>
      <c r="J29" s="119">
        <v>0.65529752180662015</v>
      </c>
      <c r="K29" s="119">
        <v>0.73863085513995352</v>
      </c>
      <c r="L29" s="13"/>
    </row>
    <row r="30" spans="1:12" x14ac:dyDescent="0.2">
      <c r="A30" s="103">
        <v>13</v>
      </c>
      <c r="B30" s="4" t="s">
        <v>133</v>
      </c>
      <c r="C30" s="104">
        <v>6.2549999999999999</v>
      </c>
      <c r="D30" s="35">
        <v>0.34300000000000003</v>
      </c>
      <c r="E30" s="17" t="s">
        <v>213</v>
      </c>
      <c r="F30" s="126">
        <v>2.0833333333333333E-3</v>
      </c>
      <c r="G30" s="119">
        <v>0.4055555555555555</v>
      </c>
      <c r="H30" s="119">
        <v>0.48888888888888887</v>
      </c>
      <c r="I30" s="119">
        <v>0.57222222222222219</v>
      </c>
      <c r="J30" s="119">
        <v>0.65555555555555556</v>
      </c>
      <c r="K30" s="118">
        <v>0.73888888888888893</v>
      </c>
      <c r="L30" s="13"/>
    </row>
    <row r="31" spans="1:12" x14ac:dyDescent="0.2">
      <c r="A31" s="103">
        <f t="shared" ca="1" si="0"/>
        <v>14</v>
      </c>
      <c r="B31" s="4" t="s">
        <v>124</v>
      </c>
      <c r="C31" s="104">
        <v>6.625999927520752</v>
      </c>
      <c r="D31" s="35">
        <v>0.86100006103515625</v>
      </c>
      <c r="E31" s="17" t="s">
        <v>125</v>
      </c>
      <c r="F31" s="126">
        <v>2.0833333333333333E-3</v>
      </c>
      <c r="G31" s="119">
        <v>0.40822916666666664</v>
      </c>
      <c r="H31" s="119">
        <v>0.49156249999999996</v>
      </c>
      <c r="I31" s="119">
        <v>0.57489583333333327</v>
      </c>
      <c r="J31" s="119">
        <v>0.65822916666666664</v>
      </c>
      <c r="K31" s="119">
        <v>0.74156250000000001</v>
      </c>
      <c r="L31" s="13"/>
    </row>
    <row r="32" spans="1:12" x14ac:dyDescent="0.2">
      <c r="A32" s="103">
        <f t="shared" ca="1" si="0"/>
        <v>15</v>
      </c>
      <c r="B32" s="4" t="s">
        <v>126</v>
      </c>
      <c r="C32" s="104">
        <v>7.4869999885559082</v>
      </c>
      <c r="D32" s="35">
        <v>1.5189995765686035</v>
      </c>
      <c r="E32" s="17" t="s">
        <v>127</v>
      </c>
      <c r="F32" s="126">
        <v>2.0833333333333333E-3</v>
      </c>
      <c r="G32" s="119">
        <v>0.41031250000000002</v>
      </c>
      <c r="H32" s="119">
        <v>0.49364583333333334</v>
      </c>
      <c r="I32" s="119">
        <v>0.57697916666666671</v>
      </c>
      <c r="J32" s="119">
        <v>0.66031249999999997</v>
      </c>
      <c r="K32" s="119">
        <v>0.74364583333333334</v>
      </c>
      <c r="L32" s="13"/>
    </row>
    <row r="33" spans="1:12" x14ac:dyDescent="0.2">
      <c r="A33" s="103">
        <f t="shared" ca="1" si="0"/>
        <v>16</v>
      </c>
      <c r="B33" s="4" t="s">
        <v>128</v>
      </c>
      <c r="C33" s="104">
        <v>9.0059995651245117</v>
      </c>
      <c r="D33" s="35">
        <v>0.4720001220703125</v>
      </c>
      <c r="E33" s="17" t="s">
        <v>129</v>
      </c>
      <c r="F33" s="126">
        <v>3.472222222222222E-3</v>
      </c>
      <c r="G33" s="119">
        <v>0.41239583333333335</v>
      </c>
      <c r="H33" s="119">
        <v>0.49572916666666672</v>
      </c>
      <c r="I33" s="119">
        <v>0.57906250000000004</v>
      </c>
      <c r="J33" s="119">
        <v>0.66239583333333341</v>
      </c>
      <c r="K33" s="119">
        <v>0.74572916666666667</v>
      </c>
      <c r="L33" s="13"/>
    </row>
    <row r="34" spans="1:12" x14ac:dyDescent="0.2">
      <c r="A34" s="103">
        <f t="shared" ca="1" si="0"/>
        <v>17</v>
      </c>
      <c r="B34" s="4" t="s">
        <v>130</v>
      </c>
      <c r="C34" s="104">
        <v>9.4779996871948242</v>
      </c>
      <c r="D34" s="35">
        <v>0.4720001220703125</v>
      </c>
      <c r="E34" s="29" t="s">
        <v>131</v>
      </c>
      <c r="F34" s="17"/>
      <c r="G34" s="119">
        <v>0.41586805555555556</v>
      </c>
      <c r="H34" s="119">
        <v>0.49920138888888888</v>
      </c>
      <c r="I34" s="119">
        <v>0.58253472222222225</v>
      </c>
      <c r="J34" s="119">
        <v>0.6658680555555555</v>
      </c>
      <c r="K34" s="119">
        <v>0.74920138888888888</v>
      </c>
      <c r="L34" s="13"/>
    </row>
    <row r="35" spans="1:12" x14ac:dyDescent="0.2">
      <c r="A35" s="3">
        <f t="shared" ref="A35:A49" ca="1" si="1">IF(B35&lt;&gt;"",OFFSET(A35,-1,0)+1,"")</f>
        <v>18</v>
      </c>
      <c r="B35" s="4" t="s">
        <v>130</v>
      </c>
      <c r="C35" s="35">
        <v>0</v>
      </c>
      <c r="D35" s="35">
        <v>0.43000000715255737</v>
      </c>
      <c r="E35" s="29" t="s">
        <v>131</v>
      </c>
      <c r="F35" s="125">
        <v>6.9444444444444447E-4</v>
      </c>
      <c r="G35" s="116">
        <v>0.41704861111111108</v>
      </c>
      <c r="H35" s="117">
        <v>0.50038194444444439</v>
      </c>
      <c r="I35" s="117">
        <v>0.58371527777777776</v>
      </c>
      <c r="J35" s="117">
        <v>0.66704861111111113</v>
      </c>
      <c r="K35" s="117">
        <v>0.75038194444444439</v>
      </c>
      <c r="L35" s="13"/>
    </row>
    <row r="36" spans="1:12" x14ac:dyDescent="0.2">
      <c r="A36" s="103">
        <f t="shared" ca="1" si="1"/>
        <v>19</v>
      </c>
      <c r="B36" s="4" t="s">
        <v>128</v>
      </c>
      <c r="C36" s="104">
        <v>0.43000000715255737</v>
      </c>
      <c r="D36" s="35">
        <v>0.71400004625320435</v>
      </c>
      <c r="E36" s="17" t="s">
        <v>132</v>
      </c>
      <c r="F36" s="126">
        <v>1.3888888888888889E-3</v>
      </c>
      <c r="G36" s="118">
        <v>0.41774305555555552</v>
      </c>
      <c r="H36" s="119">
        <v>0.50107638888888884</v>
      </c>
      <c r="I36" s="119">
        <v>0.58440972222222221</v>
      </c>
      <c r="J36" s="119">
        <v>0.66774305555555558</v>
      </c>
      <c r="K36" s="119">
        <v>0.75107638888888884</v>
      </c>
      <c r="L36" s="13"/>
    </row>
    <row r="37" spans="1:12" x14ac:dyDescent="0.2">
      <c r="A37" s="103">
        <f t="shared" ca="1" si="1"/>
        <v>20</v>
      </c>
      <c r="B37" s="4" t="s">
        <v>133</v>
      </c>
      <c r="C37" s="104">
        <v>1.1440000534057617</v>
      </c>
      <c r="D37" s="35">
        <v>0.35799992084503174</v>
      </c>
      <c r="E37" s="17" t="s">
        <v>134</v>
      </c>
      <c r="F37" s="126">
        <v>6.9444444444444447E-4</v>
      </c>
      <c r="G37" s="118">
        <v>0.4191319444444444</v>
      </c>
      <c r="H37" s="119">
        <v>0.50246527777777772</v>
      </c>
      <c r="I37" s="119">
        <v>0.58579861111111109</v>
      </c>
      <c r="J37" s="119">
        <v>0.66913194444444446</v>
      </c>
      <c r="K37" s="119">
        <v>0.75246527777777772</v>
      </c>
      <c r="L37" s="13"/>
    </row>
    <row r="38" spans="1:12" x14ac:dyDescent="0.2">
      <c r="A38" s="103">
        <f t="shared" ca="1" si="1"/>
        <v>21</v>
      </c>
      <c r="B38" s="4" t="s">
        <v>135</v>
      </c>
      <c r="C38" s="104">
        <v>1.5019999742507935</v>
      </c>
      <c r="D38" s="35">
        <v>0.34500002861022949</v>
      </c>
      <c r="E38" s="17" t="s">
        <v>136</v>
      </c>
      <c r="F38" s="126">
        <v>0</v>
      </c>
      <c r="G38" s="118">
        <v>0.41968749999999994</v>
      </c>
      <c r="H38" s="119">
        <v>0.50302083333333325</v>
      </c>
      <c r="I38" s="119">
        <v>0.58635416666666662</v>
      </c>
      <c r="J38" s="119">
        <v>0.66968749999999999</v>
      </c>
      <c r="K38" s="119">
        <v>0.75302083333333325</v>
      </c>
      <c r="L38" s="13"/>
    </row>
    <row r="39" spans="1:12" x14ac:dyDescent="0.2">
      <c r="A39" s="103">
        <f t="shared" ca="1" si="1"/>
        <v>22</v>
      </c>
      <c r="B39" s="4" t="s">
        <v>122</v>
      </c>
      <c r="C39" s="104">
        <v>1.8470000028610229</v>
      </c>
      <c r="D39" s="35">
        <v>0.7359999418258667</v>
      </c>
      <c r="E39" s="17" t="s">
        <v>137</v>
      </c>
      <c r="F39" s="126">
        <v>1.3888888888888889E-3</v>
      </c>
      <c r="G39" s="118">
        <v>0.42010416666666661</v>
      </c>
      <c r="H39" s="119">
        <v>0.50343749999999998</v>
      </c>
      <c r="I39" s="119">
        <v>0.58677083333333324</v>
      </c>
      <c r="J39" s="119">
        <v>0.67010416666666661</v>
      </c>
      <c r="K39" s="119">
        <v>0.75343749999999998</v>
      </c>
      <c r="L39" s="13"/>
    </row>
    <row r="40" spans="1:12" x14ac:dyDescent="0.2">
      <c r="A40" s="103">
        <f t="shared" ca="1" si="1"/>
        <v>23</v>
      </c>
      <c r="B40" s="4" t="s">
        <v>94</v>
      </c>
      <c r="C40" s="104">
        <v>2.5829999446868896</v>
      </c>
      <c r="D40" s="35">
        <v>0.55900001525878906</v>
      </c>
      <c r="E40" s="17" t="s">
        <v>95</v>
      </c>
      <c r="F40" s="126">
        <v>3.472222222222222E-3</v>
      </c>
      <c r="G40" s="118">
        <v>0.4214930555555555</v>
      </c>
      <c r="H40" s="119">
        <v>0.50482638888888887</v>
      </c>
      <c r="I40" s="119">
        <v>0.58815972222222213</v>
      </c>
      <c r="J40" s="119">
        <v>0.6714930555555555</v>
      </c>
      <c r="K40" s="119">
        <v>0.75482638888888887</v>
      </c>
      <c r="L40" s="13"/>
    </row>
    <row r="41" spans="1:12" x14ac:dyDescent="0.2">
      <c r="A41" s="103">
        <f t="shared" ca="1" si="1"/>
        <v>24</v>
      </c>
      <c r="B41" s="139" t="s">
        <v>220</v>
      </c>
      <c r="C41" s="104">
        <v>3.1419999599456787</v>
      </c>
      <c r="D41" s="35">
        <v>0.61500000953674316</v>
      </c>
      <c r="E41" s="17" t="s">
        <v>96</v>
      </c>
      <c r="F41" s="126">
        <v>6.9444444444444447E-4</v>
      </c>
      <c r="G41" s="118">
        <v>0.42496527777777771</v>
      </c>
      <c r="H41" s="119">
        <v>0.50829861111111108</v>
      </c>
      <c r="I41" s="119">
        <v>0.59163194444444445</v>
      </c>
      <c r="J41" s="119">
        <v>0.67496527777777771</v>
      </c>
      <c r="K41" s="119">
        <v>0.75829861111111119</v>
      </c>
      <c r="L41" s="13"/>
    </row>
    <row r="42" spans="1:12" x14ac:dyDescent="0.2">
      <c r="A42" s="103">
        <f t="shared" ca="1" si="1"/>
        <v>25</v>
      </c>
      <c r="B42" s="4" t="s">
        <v>66</v>
      </c>
      <c r="C42" s="104">
        <v>3.7569999694824219</v>
      </c>
      <c r="D42" s="35">
        <v>0.47599983215332031</v>
      </c>
      <c r="E42" s="17" t="s">
        <v>97</v>
      </c>
      <c r="F42" s="126">
        <v>6.9444444444444447E-4</v>
      </c>
      <c r="G42" s="118">
        <v>0.42565972222222215</v>
      </c>
      <c r="H42" s="119">
        <v>0.50899305555555552</v>
      </c>
      <c r="I42" s="119">
        <v>0.59232638888888889</v>
      </c>
      <c r="J42" s="119">
        <v>0.67565972222222215</v>
      </c>
      <c r="K42" s="119">
        <v>0.75899305555555563</v>
      </c>
      <c r="L42" s="13"/>
    </row>
    <row r="43" spans="1:12" x14ac:dyDescent="0.2">
      <c r="A43" s="103">
        <f t="shared" ca="1" si="1"/>
        <v>26</v>
      </c>
      <c r="B43" s="4" t="s">
        <v>64</v>
      </c>
      <c r="C43" s="104">
        <v>4.2329998016357422</v>
      </c>
      <c r="D43" s="35">
        <v>0.41800022125244141</v>
      </c>
      <c r="E43" s="17" t="s">
        <v>98</v>
      </c>
      <c r="F43" s="126">
        <v>6.9444444444444447E-4</v>
      </c>
      <c r="G43" s="118">
        <v>0.42635416666666665</v>
      </c>
      <c r="H43" s="119">
        <v>0.50968749999999996</v>
      </c>
      <c r="I43" s="119">
        <v>0.59302083333333333</v>
      </c>
      <c r="J43" s="119">
        <v>0.67635416666666659</v>
      </c>
      <c r="K43" s="119">
        <v>0.75968750000000007</v>
      </c>
      <c r="L43" s="13"/>
    </row>
    <row r="44" spans="1:12" x14ac:dyDescent="0.2">
      <c r="A44" s="103">
        <f t="shared" ca="1" si="1"/>
        <v>27</v>
      </c>
      <c r="B44" s="4" t="s">
        <v>116</v>
      </c>
      <c r="C44" s="104">
        <v>4.6510000228881836</v>
      </c>
      <c r="D44" s="35">
        <v>0.4590001106262207</v>
      </c>
      <c r="E44" s="17" t="s">
        <v>138</v>
      </c>
      <c r="F44" s="126">
        <v>6.9444444444444447E-4</v>
      </c>
      <c r="G44" s="118">
        <v>0.42704861111111109</v>
      </c>
      <c r="H44" s="119">
        <v>0.5103819444444444</v>
      </c>
      <c r="I44" s="119">
        <v>0.59371527777777777</v>
      </c>
      <c r="J44" s="119">
        <v>0.67704861111111103</v>
      </c>
      <c r="K44" s="119">
        <v>0.76038194444444451</v>
      </c>
      <c r="L44" s="13"/>
    </row>
    <row r="45" spans="1:12" x14ac:dyDescent="0.2">
      <c r="A45" s="103">
        <f t="shared" ca="1" si="1"/>
        <v>28</v>
      </c>
      <c r="B45" s="4" t="s">
        <v>114</v>
      </c>
      <c r="C45" s="104">
        <v>5.1100001335144043</v>
      </c>
      <c r="D45" s="35">
        <v>0.55800008773803711</v>
      </c>
      <c r="E45" s="17" t="s">
        <v>139</v>
      </c>
      <c r="F45" s="126">
        <v>6.9444444444444447E-4</v>
      </c>
      <c r="G45" s="118">
        <v>0.42774305555555553</v>
      </c>
      <c r="H45" s="119">
        <v>0.51107638888888884</v>
      </c>
      <c r="I45" s="119">
        <v>0.59440972222222221</v>
      </c>
      <c r="J45" s="119">
        <v>0.67774305555555547</v>
      </c>
      <c r="K45" s="119">
        <v>0.76107638888888896</v>
      </c>
      <c r="L45" s="13"/>
    </row>
    <row r="46" spans="1:12" x14ac:dyDescent="0.2">
      <c r="A46" s="103">
        <f t="shared" ca="1" si="1"/>
        <v>29</v>
      </c>
      <c r="B46" s="4" t="s">
        <v>112</v>
      </c>
      <c r="C46" s="104">
        <v>5.6680002212524414</v>
      </c>
      <c r="D46" s="35">
        <v>0.55699968338012695</v>
      </c>
      <c r="E46" s="17" t="s">
        <v>140</v>
      </c>
      <c r="F46" s="126">
        <v>6.9444444444444447E-4</v>
      </c>
      <c r="G46" s="118">
        <v>0.42843749999999997</v>
      </c>
      <c r="H46" s="119">
        <v>0.51177083333333329</v>
      </c>
      <c r="I46" s="119">
        <v>0.59510416666666666</v>
      </c>
      <c r="J46" s="119">
        <v>0.67843749999999992</v>
      </c>
      <c r="K46" s="119">
        <v>0.7617708333333334</v>
      </c>
      <c r="L46" s="13"/>
    </row>
    <row r="47" spans="1:12" x14ac:dyDescent="0.2">
      <c r="A47" s="103">
        <f t="shared" ca="1" si="1"/>
        <v>30</v>
      </c>
      <c r="B47" s="4" t="s">
        <v>110</v>
      </c>
      <c r="C47" s="104">
        <v>6.2249999046325684</v>
      </c>
      <c r="D47" s="35">
        <v>0.6100001335144043</v>
      </c>
      <c r="E47" s="17" t="s">
        <v>141</v>
      </c>
      <c r="F47" s="126">
        <v>6.9444444444444447E-4</v>
      </c>
      <c r="G47" s="118">
        <v>0.42913194444444441</v>
      </c>
      <c r="H47" s="119">
        <v>0.51246527777777773</v>
      </c>
      <c r="I47" s="119">
        <v>0.5957986111111111</v>
      </c>
      <c r="J47" s="119">
        <v>0.67913194444444436</v>
      </c>
      <c r="K47" s="119">
        <v>0.76246527777777784</v>
      </c>
      <c r="L47" s="13"/>
    </row>
    <row r="48" spans="1:12" x14ac:dyDescent="0.2">
      <c r="A48" s="103">
        <f t="shared" ca="1" si="1"/>
        <v>31</v>
      </c>
      <c r="B48" s="4" t="s">
        <v>108</v>
      </c>
      <c r="C48" s="104">
        <v>6.8350000381469727</v>
      </c>
      <c r="D48" s="35">
        <v>0.57700014114379883</v>
      </c>
      <c r="E48" s="17" t="s">
        <v>142</v>
      </c>
      <c r="F48" s="126">
        <v>2.0833333333333333E-3</v>
      </c>
      <c r="G48" s="118">
        <v>0.42982638888888886</v>
      </c>
      <c r="H48" s="119">
        <v>0.51315972222222217</v>
      </c>
      <c r="I48" s="119">
        <v>0.59649305555555554</v>
      </c>
      <c r="J48" s="119">
        <v>0.6798263888888888</v>
      </c>
      <c r="K48" s="119">
        <v>0.76315972222222228</v>
      </c>
      <c r="L48" s="13"/>
    </row>
    <row r="49" spans="1:12" ht="13.5" thickBot="1" x14ac:dyDescent="0.25">
      <c r="A49" s="103">
        <f t="shared" ca="1" si="1"/>
        <v>32</v>
      </c>
      <c r="B49" s="4" t="s">
        <v>106</v>
      </c>
      <c r="C49" s="104">
        <v>7.4120001792907715</v>
      </c>
      <c r="D49" s="35">
        <v>-7.4120001792907715</v>
      </c>
      <c r="E49" s="29" t="s">
        <v>107</v>
      </c>
      <c r="F49" s="17"/>
      <c r="G49" s="118">
        <v>0.43190972222222218</v>
      </c>
      <c r="H49" s="119">
        <v>0.5152430555555555</v>
      </c>
      <c r="I49" s="119">
        <v>0.59857638888888887</v>
      </c>
      <c r="J49" s="119">
        <v>0.68190972222222213</v>
      </c>
      <c r="K49" s="119">
        <v>0.76524305555555561</v>
      </c>
      <c r="L49" s="13"/>
    </row>
    <row r="50" spans="1:12" x14ac:dyDescent="0.2">
      <c r="A50" s="7"/>
      <c r="B50" s="8"/>
      <c r="C50" s="8"/>
      <c r="D50" s="9"/>
      <c r="E50" s="108"/>
      <c r="F50" s="11" t="s">
        <v>45</v>
      </c>
      <c r="G50" s="12" t="s">
        <v>102</v>
      </c>
      <c r="H50" s="23" t="s">
        <v>102</v>
      </c>
      <c r="I50" s="23" t="s">
        <v>102</v>
      </c>
      <c r="J50" s="23" t="s">
        <v>102</v>
      </c>
      <c r="K50" s="23" t="s">
        <v>102</v>
      </c>
      <c r="L50" s="13"/>
    </row>
    <row r="51" spans="1:12" x14ac:dyDescent="0.2">
      <c r="A51" s="13"/>
      <c r="D51" s="14"/>
      <c r="E51" s="109"/>
      <c r="F51" s="16" t="s">
        <v>46</v>
      </c>
      <c r="G51" s="31">
        <v>16.899999999999999</v>
      </c>
      <c r="H51" s="32">
        <v>16.899999999999999</v>
      </c>
      <c r="I51" s="32">
        <v>16.899999999999999</v>
      </c>
      <c r="J51" s="32">
        <v>16.899999999999999</v>
      </c>
      <c r="K51" s="32">
        <v>16.899999999999999</v>
      </c>
      <c r="L51" s="13"/>
    </row>
    <row r="52" spans="1:12" x14ac:dyDescent="0.2">
      <c r="A52" s="13"/>
      <c r="D52" s="14"/>
      <c r="E52" s="109"/>
      <c r="F52" s="16" t="s">
        <v>47</v>
      </c>
      <c r="G52" s="33">
        <v>3.4027777777777775E-2</v>
      </c>
      <c r="H52" s="33">
        <v>3.4027777777777775E-2</v>
      </c>
      <c r="I52" s="33">
        <v>3.4027777777777775E-2</v>
      </c>
      <c r="J52" s="33">
        <v>3.4027777777777775E-2</v>
      </c>
      <c r="K52" s="33">
        <v>3.4027777777777775E-2</v>
      </c>
      <c r="L52" s="13"/>
    </row>
    <row r="53" spans="1:12" ht="13.5" thickBot="1" x14ac:dyDescent="0.25">
      <c r="A53" s="13"/>
      <c r="D53" s="14"/>
      <c r="E53" s="304" t="s">
        <v>48</v>
      </c>
      <c r="F53" s="305"/>
      <c r="G53" s="53">
        <f t="shared" ref="G53:K53" si="2">G51/(24*IF(G52&gt;0,G52,1))</f>
        <v>20.693877551020407</v>
      </c>
      <c r="H53" s="113">
        <f t="shared" si="2"/>
        <v>20.693877551020407</v>
      </c>
      <c r="I53" s="113">
        <f t="shared" si="2"/>
        <v>20.693877551020407</v>
      </c>
      <c r="J53" s="113">
        <f t="shared" si="2"/>
        <v>20.693877551020407</v>
      </c>
      <c r="K53" s="113">
        <f t="shared" si="2"/>
        <v>20.693877551020407</v>
      </c>
      <c r="L53" s="13"/>
    </row>
    <row r="54" spans="1:12" x14ac:dyDescent="0.2">
      <c r="A54" s="8"/>
      <c r="B54" s="8"/>
      <c r="C54" s="8"/>
      <c r="D54" s="8"/>
      <c r="E54" s="8"/>
      <c r="F54" s="8"/>
      <c r="G54" s="8"/>
      <c r="H54" s="8"/>
    </row>
    <row r="55" spans="1:12" x14ac:dyDescent="0.2">
      <c r="A55" s="122" t="s">
        <v>51</v>
      </c>
    </row>
    <row r="56" spans="1:12" x14ac:dyDescent="0.2">
      <c r="A56" s="121" t="s">
        <v>208</v>
      </c>
    </row>
  </sheetData>
  <mergeCells count="11">
    <mergeCell ref="E53:F53"/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</mergeCells>
  <pageMargins left="0.19685039370078741" right="0.19685039370078741" top="0.39370078740157483" bottom="0.39370078740157483" header="0" footer="0"/>
  <pageSetup paperSize="9" scale="46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8">
    <pageSetUpPr fitToPage="1"/>
  </sheetPr>
  <dimension ref="A1:M63"/>
  <sheetViews>
    <sheetView topLeftCell="A19" zoomScale="90" zoomScaleNormal="90" workbookViewId="0">
      <selection activeCell="B49" sqref="B49"/>
    </sheetView>
  </sheetViews>
  <sheetFormatPr defaultRowHeight="12.75" x14ac:dyDescent="0.2"/>
  <cols>
    <col min="1" max="1" width="3.42578125" style="147" customWidth="1"/>
    <col min="2" max="2" width="12.42578125" style="147" customWidth="1"/>
    <col min="3" max="3" width="8.140625" style="147" customWidth="1"/>
    <col min="4" max="4" width="8.5703125" style="147" customWidth="1"/>
    <col min="5" max="5" width="9.42578125" style="147" customWidth="1"/>
    <col min="6" max="6" width="10" style="147" customWidth="1"/>
    <col min="7" max="13" width="6.5703125" style="147" customWidth="1"/>
    <col min="14" max="15" width="6.5703125" customWidth="1"/>
  </cols>
  <sheetData>
    <row r="1" spans="1:13" x14ac:dyDescent="0.2">
      <c r="A1" s="145"/>
      <c r="B1" s="146"/>
      <c r="C1" s="146"/>
    </row>
    <row r="2" spans="1:13" x14ac:dyDescent="0.2">
      <c r="A2" s="148" t="s">
        <v>203</v>
      </c>
      <c r="B2" s="146"/>
      <c r="C2" s="146"/>
    </row>
    <row r="3" spans="1:13" x14ac:dyDescent="0.2">
      <c r="A3" s="149"/>
      <c r="B3" s="146"/>
      <c r="C3" s="146"/>
    </row>
    <row r="4" spans="1:13" x14ac:dyDescent="0.2">
      <c r="A4" s="145"/>
      <c r="B4" s="146" t="s">
        <v>209</v>
      </c>
      <c r="C4" s="146" t="s">
        <v>210</v>
      </c>
      <c r="H4" s="150"/>
    </row>
    <row r="5" spans="1:13" x14ac:dyDescent="0.2">
      <c r="A5" s="145"/>
      <c r="B5" s="146"/>
      <c r="C5" s="146" t="s">
        <v>211</v>
      </c>
      <c r="H5" s="150"/>
    </row>
    <row r="6" spans="1:13" x14ac:dyDescent="0.2">
      <c r="A6" s="145"/>
      <c r="B6" s="146"/>
      <c r="C6" s="146" t="s">
        <v>212</v>
      </c>
      <c r="H6" s="150"/>
    </row>
    <row r="7" spans="1:13" x14ac:dyDescent="0.2">
      <c r="A7" s="145"/>
      <c r="B7" s="146"/>
      <c r="C7" s="146"/>
      <c r="H7" s="150"/>
    </row>
    <row r="8" spans="1:13" ht="18" x14ac:dyDescent="0.25">
      <c r="C8" s="151"/>
      <c r="E8" s="152"/>
      <c r="F8" s="152"/>
      <c r="G8" s="153"/>
      <c r="H8" s="152"/>
      <c r="I8" s="152"/>
      <c r="M8" s="154"/>
    </row>
    <row r="9" spans="1:13" ht="20.25" x14ac:dyDescent="0.3">
      <c r="A9" s="292" t="s">
        <v>52</v>
      </c>
      <c r="B9" s="292"/>
      <c r="C9" s="292"/>
      <c r="D9" s="292"/>
      <c r="E9" s="292"/>
      <c r="F9" s="155" t="s">
        <v>143</v>
      </c>
      <c r="G9" s="156"/>
      <c r="H9" s="157"/>
      <c r="L9" s="158"/>
    </row>
    <row r="10" spans="1:13" ht="27.75" customHeight="1" x14ac:dyDescent="0.25">
      <c r="A10" s="293" t="s">
        <v>144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3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3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3" ht="15.75" x14ac:dyDescent="0.25">
      <c r="A13" s="146" t="s">
        <v>50</v>
      </c>
      <c r="C13" s="303" t="s">
        <v>204</v>
      </c>
      <c r="D13" s="303"/>
      <c r="E13" s="160"/>
      <c r="F13" s="160"/>
      <c r="G13" s="159"/>
      <c r="H13" s="159"/>
      <c r="I13" s="159"/>
      <c r="J13" s="159"/>
      <c r="K13" s="159"/>
      <c r="L13" s="159"/>
    </row>
    <row r="14" spans="1:13" ht="12.75" customHeight="1" thickBot="1" x14ac:dyDescent="0.25">
      <c r="J14" s="161"/>
      <c r="K14" s="161"/>
      <c r="L14" s="161"/>
    </row>
    <row r="15" spans="1:13" ht="13.35" customHeight="1" x14ac:dyDescent="0.2">
      <c r="A15" s="327" t="s">
        <v>0</v>
      </c>
      <c r="B15" s="325" t="s">
        <v>39</v>
      </c>
      <c r="C15" s="325" t="s">
        <v>40</v>
      </c>
      <c r="D15" s="325" t="s">
        <v>41</v>
      </c>
      <c r="E15" s="325" t="s">
        <v>42</v>
      </c>
      <c r="F15" s="325" t="s">
        <v>43</v>
      </c>
      <c r="G15" s="198" t="s">
        <v>44</v>
      </c>
      <c r="H15" s="128" t="s">
        <v>44</v>
      </c>
      <c r="I15" s="128" t="s">
        <v>44</v>
      </c>
      <c r="J15" s="128" t="s">
        <v>44</v>
      </c>
      <c r="K15" s="128" t="s">
        <v>44</v>
      </c>
      <c r="L15" s="128" t="s">
        <v>44</v>
      </c>
      <c r="M15" s="163"/>
    </row>
    <row r="16" spans="1:13" x14ac:dyDescent="0.2">
      <c r="A16" s="320"/>
      <c r="B16" s="323"/>
      <c r="C16" s="323"/>
      <c r="D16" s="323"/>
      <c r="E16" s="323"/>
      <c r="F16" s="323"/>
      <c r="G16" s="199" t="s">
        <v>1</v>
      </c>
      <c r="H16" s="129">
        <f>G16+2</f>
        <v>3</v>
      </c>
      <c r="I16" s="129">
        <f>H16+2</f>
        <v>5</v>
      </c>
      <c r="J16" s="129">
        <f>I16+2</f>
        <v>7</v>
      </c>
      <c r="K16" s="129">
        <f>J16+2</f>
        <v>9</v>
      </c>
      <c r="L16" s="129">
        <f>K16+2</f>
        <v>11</v>
      </c>
      <c r="M16" s="163"/>
    </row>
    <row r="17" spans="1:13" ht="15" customHeight="1" thickBot="1" x14ac:dyDescent="0.25">
      <c r="A17" s="328"/>
      <c r="B17" s="326"/>
      <c r="C17" s="326"/>
      <c r="D17" s="326"/>
      <c r="E17" s="326"/>
      <c r="F17" s="326"/>
      <c r="G17" s="200" t="s">
        <v>145</v>
      </c>
      <c r="H17" s="130" t="s">
        <v>145</v>
      </c>
      <c r="I17" s="130" t="s">
        <v>145</v>
      </c>
      <c r="J17" s="130" t="s">
        <v>145</v>
      </c>
      <c r="K17" s="130" t="s">
        <v>145</v>
      </c>
      <c r="L17" s="130" t="s">
        <v>145</v>
      </c>
      <c r="M17" s="163"/>
    </row>
    <row r="18" spans="1:13" x14ac:dyDescent="0.2">
      <c r="A18" s="201">
        <f t="shared" ref="A18:A31" ca="1" si="0">IF(B18&lt;&gt;"",OFFSET(A18,-1,0)+1,"")</f>
        <v>1</v>
      </c>
      <c r="B18" s="202" t="s">
        <v>106</v>
      </c>
      <c r="C18" s="203">
        <v>0</v>
      </c>
      <c r="D18" s="203">
        <v>0.7630000114440918</v>
      </c>
      <c r="E18" s="204" t="s">
        <v>107</v>
      </c>
      <c r="F18" s="205">
        <v>1.3888888888888889E-3</v>
      </c>
      <c r="G18" s="271">
        <v>0.24652777777777779</v>
      </c>
      <c r="H18" s="272">
        <v>0.28819444444444448</v>
      </c>
      <c r="I18" s="272">
        <v>0.32291666666666669</v>
      </c>
      <c r="J18" s="206">
        <v>0.66704861111111113</v>
      </c>
      <c r="K18" s="206">
        <v>0.70871527777777776</v>
      </c>
      <c r="L18" s="206">
        <v>0.75038194444444439</v>
      </c>
      <c r="M18" s="163"/>
    </row>
    <row r="19" spans="1:13" x14ac:dyDescent="0.2">
      <c r="A19" s="207">
        <f t="shared" ca="1" si="0"/>
        <v>2</v>
      </c>
      <c r="B19" s="202" t="s">
        <v>108</v>
      </c>
      <c r="C19" s="208">
        <v>0.7630000114440918</v>
      </c>
      <c r="D19" s="203">
        <v>0.57200002670288086</v>
      </c>
      <c r="E19" s="209" t="s">
        <v>109</v>
      </c>
      <c r="F19" s="210">
        <v>6.9444444444444447E-4</v>
      </c>
      <c r="G19" s="273">
        <v>0.24791666666666667</v>
      </c>
      <c r="H19" s="274">
        <v>0.28958333333333336</v>
      </c>
      <c r="I19" s="274">
        <v>0.32430555555555557</v>
      </c>
      <c r="J19" s="211">
        <v>0.66843750000000002</v>
      </c>
      <c r="K19" s="211">
        <v>0.71010416666666665</v>
      </c>
      <c r="L19" s="211">
        <v>0.75177083333333328</v>
      </c>
      <c r="M19" s="163"/>
    </row>
    <row r="20" spans="1:13" x14ac:dyDescent="0.2">
      <c r="A20" s="207">
        <f t="shared" ca="1" si="0"/>
        <v>3</v>
      </c>
      <c r="B20" s="202" t="s">
        <v>110</v>
      </c>
      <c r="C20" s="208">
        <v>1.3350000381469727</v>
      </c>
      <c r="D20" s="203">
        <v>0.54100000858306885</v>
      </c>
      <c r="E20" s="209" t="s">
        <v>111</v>
      </c>
      <c r="F20" s="210">
        <v>6.9444444444444447E-4</v>
      </c>
      <c r="G20" s="273">
        <v>0.24861111111111112</v>
      </c>
      <c r="H20" s="274">
        <v>0.2902777777777778</v>
      </c>
      <c r="I20" s="274">
        <v>0.32500000000000001</v>
      </c>
      <c r="J20" s="211">
        <v>0.66913194444444446</v>
      </c>
      <c r="K20" s="211">
        <v>0.71079861111111109</v>
      </c>
      <c r="L20" s="211">
        <v>0.75246527777777772</v>
      </c>
      <c r="M20" s="163"/>
    </row>
    <row r="21" spans="1:13" x14ac:dyDescent="0.2">
      <c r="A21" s="207">
        <f t="shared" ca="1" si="0"/>
        <v>4</v>
      </c>
      <c r="B21" s="202" t="s">
        <v>112</v>
      </c>
      <c r="C21" s="208">
        <v>1.8760000467300415</v>
      </c>
      <c r="D21" s="203">
        <v>0.43099987506866455</v>
      </c>
      <c r="E21" s="209" t="s">
        <v>113</v>
      </c>
      <c r="F21" s="210">
        <v>6.9444444444444447E-4</v>
      </c>
      <c r="G21" s="273">
        <v>0.24930555555555556</v>
      </c>
      <c r="H21" s="274">
        <v>0.29097222222222224</v>
      </c>
      <c r="I21" s="274">
        <v>0.32569444444444445</v>
      </c>
      <c r="J21" s="211">
        <v>0.6698263888888889</v>
      </c>
      <c r="K21" s="211">
        <v>0.71149305555555553</v>
      </c>
      <c r="L21" s="211">
        <v>0.75315972222222216</v>
      </c>
      <c r="M21" s="163"/>
    </row>
    <row r="22" spans="1:13" x14ac:dyDescent="0.2">
      <c r="A22" s="207">
        <f t="shared" ca="1" si="0"/>
        <v>5</v>
      </c>
      <c r="B22" s="202" t="s">
        <v>114</v>
      </c>
      <c r="C22" s="208">
        <v>2.3069999217987061</v>
      </c>
      <c r="D22" s="203">
        <v>0.46300005912780762</v>
      </c>
      <c r="E22" s="209" t="s">
        <v>115</v>
      </c>
      <c r="F22" s="210">
        <v>6.9444444444444447E-4</v>
      </c>
      <c r="G22" s="273">
        <v>0.25</v>
      </c>
      <c r="H22" s="274">
        <v>0.29166666666666669</v>
      </c>
      <c r="I22" s="274">
        <v>0.3263888888888889</v>
      </c>
      <c r="J22" s="211">
        <v>0.67052083333333334</v>
      </c>
      <c r="K22" s="211">
        <v>0.71218749999999997</v>
      </c>
      <c r="L22" s="211">
        <v>0.7538541666666666</v>
      </c>
      <c r="M22" s="163"/>
    </row>
    <row r="23" spans="1:13" x14ac:dyDescent="0.2">
      <c r="A23" s="207">
        <f t="shared" ca="1" si="0"/>
        <v>6</v>
      </c>
      <c r="B23" s="202" t="s">
        <v>146</v>
      </c>
      <c r="C23" s="208">
        <v>2.7699999809265137</v>
      </c>
      <c r="D23" s="203">
        <v>0.70600008964538574</v>
      </c>
      <c r="E23" s="209" t="s">
        <v>147</v>
      </c>
      <c r="F23" s="210">
        <v>2.7777777777777779E-3</v>
      </c>
      <c r="G23" s="273">
        <v>0.25277777777777777</v>
      </c>
      <c r="H23" s="274">
        <v>0.29236111111111113</v>
      </c>
      <c r="I23" s="274">
        <v>0.32708333333333334</v>
      </c>
      <c r="J23" s="211">
        <v>0.67121527777777779</v>
      </c>
      <c r="K23" s="211">
        <v>0.71288194444444442</v>
      </c>
      <c r="L23" s="211">
        <v>0.75454861111111104</v>
      </c>
      <c r="M23" s="163"/>
    </row>
    <row r="24" spans="1:13" x14ac:dyDescent="0.2">
      <c r="A24" s="207">
        <f t="shared" ca="1" si="0"/>
        <v>7</v>
      </c>
      <c r="B24" s="202" t="s">
        <v>66</v>
      </c>
      <c r="C24" s="208">
        <v>3.4760000705718994</v>
      </c>
      <c r="D24" s="203">
        <v>0.57599997520446777</v>
      </c>
      <c r="E24" s="209" t="s">
        <v>67</v>
      </c>
      <c r="F24" s="210">
        <v>6.9444444444444447E-4</v>
      </c>
      <c r="G24" s="273">
        <v>0.25347222222222221</v>
      </c>
      <c r="H24" s="274">
        <v>0.2951388888888889</v>
      </c>
      <c r="I24" s="274">
        <v>0.3298611111111111</v>
      </c>
      <c r="J24" s="211">
        <v>0.67399305555555555</v>
      </c>
      <c r="K24" s="211">
        <v>0.71565972222222218</v>
      </c>
      <c r="L24" s="211">
        <v>0.75732638888888881</v>
      </c>
      <c r="M24" s="163"/>
    </row>
    <row r="25" spans="1:13" x14ac:dyDescent="0.2">
      <c r="A25" s="207">
        <f t="shared" ca="1" si="0"/>
        <v>8</v>
      </c>
      <c r="B25" s="202" t="s">
        <v>118</v>
      </c>
      <c r="C25" s="208">
        <v>4.0520000457763672</v>
      </c>
      <c r="D25" s="203">
        <v>0.50999975204467773</v>
      </c>
      <c r="E25" s="209" t="s">
        <v>119</v>
      </c>
      <c r="F25" s="210">
        <v>6.9444444444444447E-4</v>
      </c>
      <c r="G25" s="273">
        <v>0.25416666666666665</v>
      </c>
      <c r="H25" s="274">
        <v>0.29583333333333334</v>
      </c>
      <c r="I25" s="274">
        <v>0.33055555555555555</v>
      </c>
      <c r="J25" s="211">
        <v>0.6746875</v>
      </c>
      <c r="K25" s="211">
        <v>0.71635416666666663</v>
      </c>
      <c r="L25" s="211">
        <v>0.75802083333333325</v>
      </c>
      <c r="M25" s="163"/>
    </row>
    <row r="26" spans="1:13" x14ac:dyDescent="0.2">
      <c r="A26" s="207">
        <f t="shared" ca="1" si="0"/>
        <v>9</v>
      </c>
      <c r="B26" s="202" t="s">
        <v>120</v>
      </c>
      <c r="C26" s="208">
        <v>4.5619997978210449</v>
      </c>
      <c r="D26" s="203">
        <v>0.63500022888183594</v>
      </c>
      <c r="E26" s="209" t="s">
        <v>121</v>
      </c>
      <c r="F26" s="210">
        <v>6.9444444444444447E-4</v>
      </c>
      <c r="G26" s="273">
        <v>0.25486111111111109</v>
      </c>
      <c r="H26" s="274">
        <v>0.29652777777777778</v>
      </c>
      <c r="I26" s="274">
        <v>0.33124999999999999</v>
      </c>
      <c r="J26" s="211">
        <v>0.67538194444444444</v>
      </c>
      <c r="K26" s="211">
        <v>0.71704861111111107</v>
      </c>
      <c r="L26" s="211">
        <v>0.7587152777777777</v>
      </c>
      <c r="M26" s="163"/>
    </row>
    <row r="27" spans="1:13" x14ac:dyDescent="0.2">
      <c r="A27" s="207">
        <f t="shared" ca="1" si="0"/>
        <v>10</v>
      </c>
      <c r="B27" s="202" t="s">
        <v>122</v>
      </c>
      <c r="C27" s="208">
        <v>5.1970000267028809</v>
      </c>
      <c r="D27" s="203">
        <v>0.89599990844726563</v>
      </c>
      <c r="E27" s="209" t="s">
        <v>123</v>
      </c>
      <c r="F27" s="210">
        <v>6.9444444444444447E-4</v>
      </c>
      <c r="G27" s="273">
        <v>0.25555555555555559</v>
      </c>
      <c r="H27" s="274">
        <v>0.29722222222222222</v>
      </c>
      <c r="I27" s="274">
        <v>0.33194444444444443</v>
      </c>
      <c r="J27" s="211">
        <v>0.67607638888888888</v>
      </c>
      <c r="K27" s="211">
        <v>0.71774305555555551</v>
      </c>
      <c r="L27" s="211">
        <v>0.75940972222222214</v>
      </c>
      <c r="M27" s="163"/>
    </row>
    <row r="28" spans="1:13" x14ac:dyDescent="0.2">
      <c r="A28" s="207">
        <f t="shared" ca="1" si="0"/>
        <v>11</v>
      </c>
      <c r="B28" s="202" t="s">
        <v>148</v>
      </c>
      <c r="C28" s="208">
        <v>6.0929999351501465</v>
      </c>
      <c r="D28" s="203">
        <v>0.44099998474121094</v>
      </c>
      <c r="E28" s="209" t="s">
        <v>149</v>
      </c>
      <c r="F28" s="210">
        <v>6.9444444444444447E-4</v>
      </c>
      <c r="G28" s="273">
        <v>0.25625000000000003</v>
      </c>
      <c r="H28" s="274">
        <v>0.29791666666666666</v>
      </c>
      <c r="I28" s="274">
        <v>0.33263888888888887</v>
      </c>
      <c r="J28" s="211">
        <v>0.67677083333333332</v>
      </c>
      <c r="K28" s="211">
        <v>0.71843749999999995</v>
      </c>
      <c r="L28" s="211">
        <v>0.76010416666666658</v>
      </c>
      <c r="M28" s="163"/>
    </row>
    <row r="29" spans="1:13" x14ac:dyDescent="0.2">
      <c r="A29" s="207">
        <f t="shared" ca="1" si="0"/>
        <v>12</v>
      </c>
      <c r="B29" s="202" t="s">
        <v>150</v>
      </c>
      <c r="C29" s="208">
        <v>6.5339999198913574</v>
      </c>
      <c r="D29" s="203">
        <v>0.76999998092651367</v>
      </c>
      <c r="E29" s="209" t="s">
        <v>151</v>
      </c>
      <c r="F29" s="210">
        <v>6.9444444444444447E-4</v>
      </c>
      <c r="G29" s="273">
        <v>0.25694444444444448</v>
      </c>
      <c r="H29" s="274">
        <v>0.2986111111111111</v>
      </c>
      <c r="I29" s="274">
        <v>0.33333333333333331</v>
      </c>
      <c r="J29" s="211">
        <v>0.67746527777777776</v>
      </c>
      <c r="K29" s="211">
        <v>0.71913194444444439</v>
      </c>
      <c r="L29" s="211">
        <v>0.76079861111111113</v>
      </c>
      <c r="M29" s="163"/>
    </row>
    <row r="30" spans="1:13" x14ac:dyDescent="0.2">
      <c r="A30" s="207">
        <f t="shared" ca="1" si="0"/>
        <v>13</v>
      </c>
      <c r="B30" s="202" t="s">
        <v>152</v>
      </c>
      <c r="C30" s="208">
        <v>7.3039999008178711</v>
      </c>
      <c r="D30" s="203">
        <v>1.0679998397827148</v>
      </c>
      <c r="E30" s="209" t="s">
        <v>153</v>
      </c>
      <c r="F30" s="210">
        <v>2.7777777777777779E-3</v>
      </c>
      <c r="G30" s="273">
        <v>0.25763888888888892</v>
      </c>
      <c r="H30" s="274">
        <v>0.29930555555555555</v>
      </c>
      <c r="I30" s="274">
        <v>0.33402777777777781</v>
      </c>
      <c r="J30" s="211">
        <v>0.67815972222222221</v>
      </c>
      <c r="K30" s="211">
        <v>0.71982638888888884</v>
      </c>
      <c r="L30" s="211">
        <v>0.76149305555555558</v>
      </c>
      <c r="M30" s="163"/>
    </row>
    <row r="31" spans="1:13" ht="13.5" thickBot="1" x14ac:dyDescent="0.25">
      <c r="A31" s="207">
        <f t="shared" ca="1" si="0"/>
        <v>14</v>
      </c>
      <c r="B31" s="202" t="s">
        <v>154</v>
      </c>
      <c r="C31" s="208">
        <v>8.3719997406005859</v>
      </c>
      <c r="D31" s="203">
        <v>-8.3719997406005859</v>
      </c>
      <c r="E31" s="209" t="s">
        <v>155</v>
      </c>
      <c r="F31" s="209"/>
      <c r="G31" s="273">
        <v>0.26041666666666669</v>
      </c>
      <c r="H31" s="274">
        <v>0.30208333333333331</v>
      </c>
      <c r="I31" s="274">
        <v>0.33680555555555558</v>
      </c>
      <c r="J31" s="211">
        <v>0.68093490141095514</v>
      </c>
      <c r="K31" s="211">
        <v>0.72260156807762177</v>
      </c>
      <c r="L31" s="211">
        <v>0.7642682347442884</v>
      </c>
      <c r="M31" s="163"/>
    </row>
    <row r="32" spans="1:13" x14ac:dyDescent="0.2">
      <c r="A32" s="212"/>
      <c r="B32" s="213"/>
      <c r="C32" s="213"/>
      <c r="D32" s="214"/>
      <c r="E32" s="215"/>
      <c r="F32" s="216" t="s">
        <v>45</v>
      </c>
      <c r="G32" s="217" t="s">
        <v>86</v>
      </c>
      <c r="H32" s="218" t="s">
        <v>86</v>
      </c>
      <c r="I32" s="218" t="s">
        <v>86</v>
      </c>
      <c r="J32" s="218" t="s">
        <v>86</v>
      </c>
      <c r="K32" s="218" t="s">
        <v>86</v>
      </c>
      <c r="L32" s="218" t="s">
        <v>86</v>
      </c>
      <c r="M32" s="163"/>
    </row>
    <row r="33" spans="1:13" x14ac:dyDescent="0.2">
      <c r="A33" s="219"/>
      <c r="B33" s="220"/>
      <c r="C33" s="220"/>
      <c r="D33" s="221"/>
      <c r="E33" s="222"/>
      <c r="F33" s="223" t="s">
        <v>46</v>
      </c>
      <c r="G33" s="224">
        <v>8.3719997406005806</v>
      </c>
      <c r="H33" s="225">
        <v>8.3719997406005859</v>
      </c>
      <c r="I33" s="225">
        <v>8.3719997406005859</v>
      </c>
      <c r="J33" s="225">
        <v>8.3719997406005859</v>
      </c>
      <c r="K33" s="225">
        <v>8.3719997406005859</v>
      </c>
      <c r="L33" s="225">
        <v>8.3719997406005859</v>
      </c>
      <c r="M33" s="163"/>
    </row>
    <row r="34" spans="1:13" x14ac:dyDescent="0.2">
      <c r="A34" s="219"/>
      <c r="B34" s="220"/>
      <c r="C34" s="220"/>
      <c r="D34" s="221"/>
      <c r="E34" s="222"/>
      <c r="F34" s="223" t="s">
        <v>47</v>
      </c>
      <c r="G34" s="226">
        <v>1.3888888888888888E-2</v>
      </c>
      <c r="H34" s="227">
        <v>1.3888888888888888E-2</v>
      </c>
      <c r="I34" s="227">
        <v>1.3888888888888888E-2</v>
      </c>
      <c r="J34" s="227">
        <v>1.3888888888888888E-2</v>
      </c>
      <c r="K34" s="227">
        <v>1.3888888888888888E-2</v>
      </c>
      <c r="L34" s="227">
        <v>1.3888888888888888E-2</v>
      </c>
      <c r="M34" s="163"/>
    </row>
    <row r="35" spans="1:13" ht="13.5" thickBot="1" x14ac:dyDescent="0.25">
      <c r="A35" s="228"/>
      <c r="B35" s="229"/>
      <c r="C35" s="229"/>
      <c r="D35" s="230"/>
      <c r="E35" s="317" t="s">
        <v>48</v>
      </c>
      <c r="F35" s="318"/>
      <c r="G35" s="231">
        <f t="shared" ref="G35:L35" si="1">G33/(24*IF(G34&gt;0,G34,1))</f>
        <v>25.115999221801744</v>
      </c>
      <c r="H35" s="232">
        <f t="shared" si="1"/>
        <v>25.115999221801758</v>
      </c>
      <c r="I35" s="232">
        <f t="shared" si="1"/>
        <v>25.115999221801758</v>
      </c>
      <c r="J35" s="232">
        <f t="shared" si="1"/>
        <v>25.115999221801758</v>
      </c>
      <c r="K35" s="232">
        <f t="shared" si="1"/>
        <v>25.115999221801758</v>
      </c>
      <c r="L35" s="232">
        <f t="shared" si="1"/>
        <v>25.115999221801758</v>
      </c>
      <c r="M35" s="163"/>
    </row>
    <row r="36" spans="1:13" ht="18" x14ac:dyDescent="0.25">
      <c r="A36" s="171"/>
      <c r="B36" s="171"/>
      <c r="C36" s="189"/>
      <c r="D36" s="171"/>
      <c r="E36" s="190"/>
      <c r="F36" s="190"/>
      <c r="G36" s="191"/>
      <c r="H36" s="190"/>
      <c r="I36" s="152"/>
      <c r="M36" s="154"/>
    </row>
    <row r="37" spans="1:13" ht="20.25" x14ac:dyDescent="0.3">
      <c r="C37" s="192"/>
      <c r="D37" s="156"/>
      <c r="E37" s="193"/>
      <c r="F37" s="155" t="str">
        <f>F9</f>
        <v>Nr.2</v>
      </c>
      <c r="G37" s="156"/>
      <c r="H37" s="157"/>
      <c r="L37" s="158"/>
    </row>
    <row r="38" spans="1:13" ht="27.75" customHeight="1" x14ac:dyDescent="0.25">
      <c r="A38" s="293" t="s">
        <v>156</v>
      </c>
      <c r="B38" s="293"/>
      <c r="C38" s="293"/>
      <c r="D38" s="293"/>
      <c r="E38" s="293"/>
      <c r="F38" s="293"/>
      <c r="G38" s="159"/>
      <c r="H38" s="159"/>
      <c r="I38" s="159"/>
      <c r="J38" s="159"/>
      <c r="K38" s="159"/>
      <c r="L38" s="159"/>
    </row>
    <row r="39" spans="1:13" ht="12.75" customHeight="1" thickBot="1" x14ac:dyDescent="0.25">
      <c r="J39" s="161"/>
      <c r="K39" s="161"/>
      <c r="L39" s="161"/>
    </row>
    <row r="40" spans="1:13" ht="13.35" customHeight="1" x14ac:dyDescent="0.2">
      <c r="A40" s="319" t="s">
        <v>0</v>
      </c>
      <c r="B40" s="322" t="s">
        <v>39</v>
      </c>
      <c r="C40" s="322" t="s">
        <v>40</v>
      </c>
      <c r="D40" s="325" t="s">
        <v>41</v>
      </c>
      <c r="E40" s="322" t="s">
        <v>42</v>
      </c>
      <c r="F40" s="322" t="s">
        <v>43</v>
      </c>
      <c r="G40" s="198" t="s">
        <v>44</v>
      </c>
      <c r="H40" s="128" t="s">
        <v>44</v>
      </c>
      <c r="I40" s="128" t="s">
        <v>44</v>
      </c>
      <c r="J40" s="128" t="s">
        <v>44</v>
      </c>
      <c r="K40" s="128" t="s">
        <v>44</v>
      </c>
      <c r="L40" s="128" t="s">
        <v>44</v>
      </c>
      <c r="M40" s="163"/>
    </row>
    <row r="41" spans="1:13" x14ac:dyDescent="0.2">
      <c r="A41" s="320"/>
      <c r="B41" s="323"/>
      <c r="C41" s="323"/>
      <c r="D41" s="323"/>
      <c r="E41" s="323"/>
      <c r="F41" s="323"/>
      <c r="G41" s="199">
        <v>2</v>
      </c>
      <c r="H41" s="129">
        <f>G41+2</f>
        <v>4</v>
      </c>
      <c r="I41" s="129">
        <f>H41+2</f>
        <v>6</v>
      </c>
      <c r="J41" s="129">
        <f>I41+2</f>
        <v>8</v>
      </c>
      <c r="K41" s="129">
        <f>J41+2</f>
        <v>10</v>
      </c>
      <c r="L41" s="129">
        <f>K41+2</f>
        <v>12</v>
      </c>
      <c r="M41" s="163"/>
    </row>
    <row r="42" spans="1:13" ht="15" customHeight="1" thickBot="1" x14ac:dyDescent="0.25">
      <c r="A42" s="321"/>
      <c r="B42" s="324"/>
      <c r="C42" s="324"/>
      <c r="D42" s="326"/>
      <c r="E42" s="324"/>
      <c r="F42" s="324"/>
      <c r="G42" s="200" t="s">
        <v>145</v>
      </c>
      <c r="H42" s="130" t="s">
        <v>145</v>
      </c>
      <c r="I42" s="130" t="s">
        <v>145</v>
      </c>
      <c r="J42" s="130" t="s">
        <v>145</v>
      </c>
      <c r="K42" s="130" t="s">
        <v>145</v>
      </c>
      <c r="L42" s="130" t="s">
        <v>145</v>
      </c>
      <c r="M42" s="163"/>
    </row>
    <row r="43" spans="1:13" x14ac:dyDescent="0.2">
      <c r="A43" s="201">
        <f t="shared" ref="A43:A56" ca="1" si="2">IF(B43&lt;&gt;"",OFFSET(A43,-1,0)+1,"")</f>
        <v>1</v>
      </c>
      <c r="B43" s="202" t="s">
        <v>154</v>
      </c>
      <c r="C43" s="203">
        <v>0</v>
      </c>
      <c r="D43" s="203">
        <v>0.96700000762939453</v>
      </c>
      <c r="E43" s="204" t="s">
        <v>155</v>
      </c>
      <c r="F43" s="205">
        <v>1.3888888888888889E-3</v>
      </c>
      <c r="G43" s="271">
        <v>0.2638888888888889</v>
      </c>
      <c r="H43" s="272">
        <v>0.30555555555555552</v>
      </c>
      <c r="I43" s="272">
        <v>0.34513888888888888</v>
      </c>
      <c r="J43" s="206">
        <v>0.68788194444444439</v>
      </c>
      <c r="K43" s="206">
        <v>0.73263888888888884</v>
      </c>
      <c r="L43" s="206">
        <v>0.77121527777777776</v>
      </c>
      <c r="M43" s="163"/>
    </row>
    <row r="44" spans="1:13" x14ac:dyDescent="0.2">
      <c r="A44" s="207">
        <f t="shared" ca="1" si="2"/>
        <v>2</v>
      </c>
      <c r="B44" s="202" t="s">
        <v>152</v>
      </c>
      <c r="C44" s="208">
        <v>0.96700000762939453</v>
      </c>
      <c r="D44" s="203">
        <v>0.75400006771087646</v>
      </c>
      <c r="E44" s="209" t="s">
        <v>157</v>
      </c>
      <c r="F44" s="210">
        <v>6.9444444444444447E-4</v>
      </c>
      <c r="G44" s="273">
        <v>0.26527777777777778</v>
      </c>
      <c r="H44" s="274">
        <v>0.30694444444444441</v>
      </c>
      <c r="I44" s="274">
        <v>0.34652777777777777</v>
      </c>
      <c r="J44" s="211">
        <v>0.68927083333333328</v>
      </c>
      <c r="K44" s="211">
        <v>0.73402777777777783</v>
      </c>
      <c r="L44" s="211">
        <v>0.77260416666666665</v>
      </c>
      <c r="M44" s="163"/>
    </row>
    <row r="45" spans="1:13" x14ac:dyDescent="0.2">
      <c r="A45" s="207">
        <f t="shared" ca="1" si="2"/>
        <v>3</v>
      </c>
      <c r="B45" s="202" t="s">
        <v>150</v>
      </c>
      <c r="C45" s="208">
        <v>1.721000075340271</v>
      </c>
      <c r="D45" s="203">
        <v>0.33599984645843506</v>
      </c>
      <c r="E45" s="209" t="s">
        <v>158</v>
      </c>
      <c r="F45" s="210">
        <v>6.9444444444444447E-4</v>
      </c>
      <c r="G45" s="273">
        <v>0.26597222222222222</v>
      </c>
      <c r="H45" s="274">
        <v>0.30763888888888891</v>
      </c>
      <c r="I45" s="274">
        <v>0.34722222222222227</v>
      </c>
      <c r="J45" s="211">
        <v>0.68996527777777772</v>
      </c>
      <c r="K45" s="211">
        <v>0.73472222222222217</v>
      </c>
      <c r="L45" s="211">
        <v>0.77329861111111109</v>
      </c>
      <c r="M45" s="163"/>
    </row>
    <row r="46" spans="1:13" x14ac:dyDescent="0.2">
      <c r="A46" s="207">
        <f t="shared" ca="1" si="2"/>
        <v>4</v>
      </c>
      <c r="B46" s="202" t="s">
        <v>148</v>
      </c>
      <c r="C46" s="208">
        <v>2.0569999217987061</v>
      </c>
      <c r="D46" s="203">
        <v>0.93000006675720215</v>
      </c>
      <c r="E46" s="209" t="s">
        <v>159</v>
      </c>
      <c r="F46" s="210">
        <v>1.3888888888888889E-3</v>
      </c>
      <c r="G46" s="273">
        <v>0.26666666666666666</v>
      </c>
      <c r="H46" s="274">
        <v>0.30833333333333335</v>
      </c>
      <c r="I46" s="274">
        <v>0.34791666666666665</v>
      </c>
      <c r="J46" s="211">
        <v>0.69065972222222216</v>
      </c>
      <c r="K46" s="211">
        <v>0.73541666666666661</v>
      </c>
      <c r="L46" s="211">
        <v>0.77399305555555553</v>
      </c>
      <c r="M46" s="163"/>
    </row>
    <row r="47" spans="1:13" x14ac:dyDescent="0.2">
      <c r="A47" s="207">
        <f t="shared" ca="1" si="2"/>
        <v>5</v>
      </c>
      <c r="B47" s="202" t="s">
        <v>122</v>
      </c>
      <c r="C47" s="208">
        <v>2.9869999885559082</v>
      </c>
      <c r="D47" s="203">
        <v>0.73600006103515625</v>
      </c>
      <c r="E47" s="209" t="s">
        <v>137</v>
      </c>
      <c r="F47" s="210">
        <v>1.3888888888888889E-3</v>
      </c>
      <c r="G47" s="273">
        <v>0.26805555555555555</v>
      </c>
      <c r="H47" s="274">
        <v>0.30972222222222223</v>
      </c>
      <c r="I47" s="274">
        <v>0.34930555555555554</v>
      </c>
      <c r="J47" s="211">
        <v>0.69204861111111104</v>
      </c>
      <c r="K47" s="211">
        <v>0.7368055555555556</v>
      </c>
      <c r="L47" s="211">
        <v>0.77538194444444442</v>
      </c>
      <c r="M47" s="163"/>
    </row>
    <row r="48" spans="1:13" x14ac:dyDescent="0.2">
      <c r="A48" s="207">
        <f t="shared" ca="1" si="2"/>
        <v>6</v>
      </c>
      <c r="B48" s="202" t="s">
        <v>94</v>
      </c>
      <c r="C48" s="208">
        <v>3.7230000495910645</v>
      </c>
      <c r="D48" s="203">
        <v>0.55900001525878906</v>
      </c>
      <c r="E48" s="209" t="s">
        <v>95</v>
      </c>
      <c r="F48" s="210">
        <v>1.3888888888888889E-3</v>
      </c>
      <c r="G48" s="273">
        <v>0.26944444444444443</v>
      </c>
      <c r="H48" s="274">
        <v>0.31111111111111112</v>
      </c>
      <c r="I48" s="274">
        <v>0.35069444444444442</v>
      </c>
      <c r="J48" s="211">
        <v>0.69343749999999993</v>
      </c>
      <c r="K48" s="211">
        <v>0.73819444444444438</v>
      </c>
      <c r="L48" s="211">
        <v>0.7767708333333333</v>
      </c>
      <c r="M48" s="163"/>
    </row>
    <row r="49" spans="1:13" x14ac:dyDescent="0.2">
      <c r="A49" s="207">
        <f t="shared" ca="1" si="2"/>
        <v>7</v>
      </c>
      <c r="B49" s="139" t="s">
        <v>220</v>
      </c>
      <c r="C49" s="208">
        <v>4.2820000648498535</v>
      </c>
      <c r="D49" s="203">
        <v>0.61499977111816406</v>
      </c>
      <c r="E49" s="209" t="s">
        <v>96</v>
      </c>
      <c r="F49" s="210">
        <v>6.9444444444444447E-4</v>
      </c>
      <c r="G49" s="273">
        <v>0.27083333333333331</v>
      </c>
      <c r="H49" s="274">
        <v>0.3125</v>
      </c>
      <c r="I49" s="274">
        <v>0.3520833333333333</v>
      </c>
      <c r="J49" s="211">
        <v>0.69482638888888881</v>
      </c>
      <c r="K49" s="211">
        <v>0.73958333333333337</v>
      </c>
      <c r="L49" s="211">
        <v>0.77815972222222218</v>
      </c>
      <c r="M49" s="163"/>
    </row>
    <row r="50" spans="1:13" x14ac:dyDescent="0.2">
      <c r="A50" s="207">
        <f t="shared" ca="1" si="2"/>
        <v>8</v>
      </c>
      <c r="B50" s="202" t="s">
        <v>66</v>
      </c>
      <c r="C50" s="208">
        <v>4.8969998359680176</v>
      </c>
      <c r="D50" s="203">
        <v>0.64000034332275391</v>
      </c>
      <c r="E50" s="209" t="s">
        <v>97</v>
      </c>
      <c r="F50" s="210">
        <v>6.9444444444444447E-4</v>
      </c>
      <c r="G50" s="273">
        <v>0.27152777777777776</v>
      </c>
      <c r="H50" s="274">
        <v>0.31319444444444444</v>
      </c>
      <c r="I50" s="274">
        <v>0.3527777777777778</v>
      </c>
      <c r="J50" s="211">
        <v>0.69552083333333325</v>
      </c>
      <c r="K50" s="211">
        <v>0.7402777777777777</v>
      </c>
      <c r="L50" s="211">
        <v>0.77885416666666663</v>
      </c>
      <c r="M50" s="163"/>
    </row>
    <row r="51" spans="1:13" x14ac:dyDescent="0.2">
      <c r="A51" s="207">
        <f t="shared" ca="1" si="2"/>
        <v>9</v>
      </c>
      <c r="B51" s="202" t="s">
        <v>146</v>
      </c>
      <c r="C51" s="208">
        <v>5.5370001792907715</v>
      </c>
      <c r="D51" s="203">
        <v>0.30799961090087891</v>
      </c>
      <c r="E51" s="209" t="s">
        <v>160</v>
      </c>
      <c r="F51" s="210">
        <v>6.9444444444444447E-4</v>
      </c>
      <c r="G51" s="273">
        <v>0.2722222222222222</v>
      </c>
      <c r="H51" s="274">
        <v>0.31388888888888888</v>
      </c>
      <c r="I51" s="274">
        <v>0.35347222222222219</v>
      </c>
      <c r="J51" s="211">
        <v>0.6962152777777777</v>
      </c>
      <c r="K51" s="211">
        <v>0.74097222222222225</v>
      </c>
      <c r="L51" s="211">
        <v>0.77954861111111107</v>
      </c>
      <c r="M51" s="163"/>
    </row>
    <row r="52" spans="1:13" x14ac:dyDescent="0.2">
      <c r="A52" s="207">
        <f t="shared" ca="1" si="2"/>
        <v>10</v>
      </c>
      <c r="B52" s="202" t="s">
        <v>114</v>
      </c>
      <c r="C52" s="208">
        <v>5.8449997901916504</v>
      </c>
      <c r="D52" s="203">
        <v>0.55800008773803711</v>
      </c>
      <c r="E52" s="209" t="s">
        <v>139</v>
      </c>
      <c r="F52" s="210">
        <v>6.9444444444444447E-4</v>
      </c>
      <c r="G52" s="273">
        <v>0.27291666666666664</v>
      </c>
      <c r="H52" s="274">
        <v>0.31458333333333333</v>
      </c>
      <c r="I52" s="274">
        <v>0.35416666666666669</v>
      </c>
      <c r="J52" s="211">
        <v>0.69690972222222214</v>
      </c>
      <c r="K52" s="211">
        <v>0.7416666666666667</v>
      </c>
      <c r="L52" s="211">
        <v>0.78024305555555551</v>
      </c>
      <c r="M52" s="163"/>
    </row>
    <row r="53" spans="1:13" x14ac:dyDescent="0.2">
      <c r="A53" s="207">
        <f t="shared" ca="1" si="2"/>
        <v>11</v>
      </c>
      <c r="B53" s="202" t="s">
        <v>112</v>
      </c>
      <c r="C53" s="208">
        <v>6.4029998779296875</v>
      </c>
      <c r="D53" s="203">
        <v>0.55700016021728516</v>
      </c>
      <c r="E53" s="209" t="s">
        <v>140</v>
      </c>
      <c r="F53" s="210">
        <v>6.9444444444444447E-4</v>
      </c>
      <c r="G53" s="273">
        <v>0.27361111111111108</v>
      </c>
      <c r="H53" s="274">
        <v>0.31527777777777777</v>
      </c>
      <c r="I53" s="274">
        <v>0.35486111111111113</v>
      </c>
      <c r="J53" s="211">
        <v>0.69760416666666658</v>
      </c>
      <c r="K53" s="211">
        <v>0.74236111111111114</v>
      </c>
      <c r="L53" s="211">
        <v>0.78093749999999995</v>
      </c>
      <c r="M53" s="163"/>
    </row>
    <row r="54" spans="1:13" x14ac:dyDescent="0.2">
      <c r="A54" s="207">
        <f t="shared" ca="1" si="2"/>
        <v>12</v>
      </c>
      <c r="B54" s="202" t="s">
        <v>110</v>
      </c>
      <c r="C54" s="208">
        <v>6.9600000381469727</v>
      </c>
      <c r="D54" s="203">
        <v>0.6100001335144043</v>
      </c>
      <c r="E54" s="209" t="s">
        <v>141</v>
      </c>
      <c r="F54" s="210">
        <v>6.9444444444444447E-4</v>
      </c>
      <c r="G54" s="273">
        <v>0.27430555555555552</v>
      </c>
      <c r="H54" s="274">
        <v>0.31597222222222221</v>
      </c>
      <c r="I54" s="274">
        <v>0.35555555555555557</v>
      </c>
      <c r="J54" s="211">
        <v>0.69829861111111113</v>
      </c>
      <c r="K54" s="211">
        <v>0.74305555555555547</v>
      </c>
      <c r="L54" s="211">
        <v>0.78163194444444439</v>
      </c>
      <c r="M54" s="163"/>
    </row>
    <row r="55" spans="1:13" x14ac:dyDescent="0.2">
      <c r="A55" s="207">
        <f t="shared" ca="1" si="2"/>
        <v>13</v>
      </c>
      <c r="B55" s="202" t="s">
        <v>108</v>
      </c>
      <c r="C55" s="208">
        <v>7.570000171661377</v>
      </c>
      <c r="D55" s="203">
        <v>0.57700014114379883</v>
      </c>
      <c r="E55" s="209" t="s">
        <v>142</v>
      </c>
      <c r="F55" s="210">
        <v>2.7777777777777779E-3</v>
      </c>
      <c r="G55" s="273">
        <v>0.27499999999999997</v>
      </c>
      <c r="H55" s="274">
        <v>0.31666666666666665</v>
      </c>
      <c r="I55" s="274">
        <v>0.35625000000000001</v>
      </c>
      <c r="J55" s="211">
        <v>0.69899305555555558</v>
      </c>
      <c r="K55" s="211">
        <v>0.74375000000000002</v>
      </c>
      <c r="L55" s="211">
        <v>0.78232638888888884</v>
      </c>
      <c r="M55" s="163"/>
    </row>
    <row r="56" spans="1:13" ht="13.5" thickBot="1" x14ac:dyDescent="0.25">
      <c r="A56" s="207">
        <f t="shared" ca="1" si="2"/>
        <v>14</v>
      </c>
      <c r="B56" s="202" t="s">
        <v>106</v>
      </c>
      <c r="C56" s="208">
        <v>8.1470003128051758</v>
      </c>
      <c r="D56" s="203">
        <v>0.57700014114379883</v>
      </c>
      <c r="E56" s="167" t="s">
        <v>107</v>
      </c>
      <c r="F56" s="209"/>
      <c r="G56" s="273">
        <v>0.27777777777777779</v>
      </c>
      <c r="H56" s="274">
        <v>0.31944444444444448</v>
      </c>
      <c r="I56" s="274">
        <v>0.35902777777777778</v>
      </c>
      <c r="J56" s="211">
        <v>0.70177083333333334</v>
      </c>
      <c r="K56" s="211">
        <v>0.74652777777777779</v>
      </c>
      <c r="L56" s="211">
        <v>0.7851041666666666</v>
      </c>
      <c r="M56" s="163"/>
    </row>
    <row r="57" spans="1:13" x14ac:dyDescent="0.2">
      <c r="A57" s="212"/>
      <c r="B57" s="213"/>
      <c r="C57" s="213"/>
      <c r="D57" s="214"/>
      <c r="E57" s="233"/>
      <c r="F57" s="216" t="s">
        <v>45</v>
      </c>
      <c r="G57" s="217" t="s">
        <v>86</v>
      </c>
      <c r="H57" s="218" t="s">
        <v>86</v>
      </c>
      <c r="I57" s="218" t="s">
        <v>86</v>
      </c>
      <c r="J57" s="218" t="s">
        <v>86</v>
      </c>
      <c r="K57" s="218" t="s">
        <v>86</v>
      </c>
      <c r="L57" s="218" t="s">
        <v>86</v>
      </c>
      <c r="M57" s="163"/>
    </row>
    <row r="58" spans="1:13" x14ac:dyDescent="0.2">
      <c r="A58" s="219"/>
      <c r="B58" s="220"/>
      <c r="C58" s="220"/>
      <c r="D58" s="221"/>
      <c r="E58" s="234"/>
      <c r="F58" s="223" t="s">
        <v>46</v>
      </c>
      <c r="G58" s="224">
        <v>8.1479997634887606</v>
      </c>
      <c r="H58" s="225">
        <v>8.1479997634887695</v>
      </c>
      <c r="I58" s="225">
        <v>8.1479997634887695</v>
      </c>
      <c r="J58" s="225">
        <v>8.1479997634887695</v>
      </c>
      <c r="K58" s="225">
        <v>8.1479997634887695</v>
      </c>
      <c r="L58" s="225">
        <v>8.1479997634887695</v>
      </c>
      <c r="M58" s="163"/>
    </row>
    <row r="59" spans="1:13" x14ac:dyDescent="0.2">
      <c r="A59" s="219"/>
      <c r="B59" s="220"/>
      <c r="C59" s="220"/>
      <c r="D59" s="221"/>
      <c r="E59" s="234"/>
      <c r="F59" s="223" t="s">
        <v>47</v>
      </c>
      <c r="G59" s="226">
        <v>1.3888888888888888E-2</v>
      </c>
      <c r="H59" s="227">
        <v>1.3888888888888888E-2</v>
      </c>
      <c r="I59" s="227">
        <v>1.3888888888888888E-2</v>
      </c>
      <c r="J59" s="227">
        <v>1.3888888888888888E-2</v>
      </c>
      <c r="K59" s="227">
        <v>1.3888888888888888E-2</v>
      </c>
      <c r="L59" s="227">
        <v>1.3888888888888888E-2</v>
      </c>
      <c r="M59" s="163"/>
    </row>
    <row r="60" spans="1:13" ht="13.5" thickBot="1" x14ac:dyDescent="0.25">
      <c r="A60" s="219"/>
      <c r="B60" s="220"/>
      <c r="C60" s="220"/>
      <c r="D60" s="221"/>
      <c r="E60" s="317" t="s">
        <v>48</v>
      </c>
      <c r="F60" s="318"/>
      <c r="G60" s="231">
        <f t="shared" ref="G60:L60" si="3">G58/(24*IF(G59&gt;0,G59,1))</f>
        <v>24.443999290466284</v>
      </c>
      <c r="H60" s="232">
        <f t="shared" si="3"/>
        <v>24.443999290466309</v>
      </c>
      <c r="I60" s="232">
        <f t="shared" si="3"/>
        <v>24.443999290466309</v>
      </c>
      <c r="J60" s="232">
        <f t="shared" si="3"/>
        <v>24.443999290466309</v>
      </c>
      <c r="K60" s="232">
        <f t="shared" si="3"/>
        <v>24.443999290466309</v>
      </c>
      <c r="L60" s="232">
        <f t="shared" si="3"/>
        <v>24.443999290466309</v>
      </c>
      <c r="M60" s="163"/>
    </row>
    <row r="61" spans="1:13" x14ac:dyDescent="0.2">
      <c r="A61" s="171"/>
      <c r="B61" s="171"/>
      <c r="C61" s="171"/>
      <c r="D61" s="171"/>
      <c r="E61" s="171"/>
      <c r="F61" s="171"/>
      <c r="G61" s="171"/>
      <c r="H61" s="171"/>
    </row>
    <row r="62" spans="1:13" x14ac:dyDescent="0.2">
      <c r="A62" s="196" t="s">
        <v>51</v>
      </c>
    </row>
    <row r="63" spans="1:13" x14ac:dyDescent="0.2">
      <c r="A63" s="150" t="s">
        <v>206</v>
      </c>
      <c r="C63" s="150"/>
      <c r="E63" s="150"/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0:F60"/>
    <mergeCell ref="E35:F35"/>
    <mergeCell ref="A38:F38"/>
    <mergeCell ref="A40:A42"/>
    <mergeCell ref="B40:B42"/>
    <mergeCell ref="C40:C42"/>
    <mergeCell ref="D40:D42"/>
    <mergeCell ref="E40:E42"/>
    <mergeCell ref="F40:F42"/>
  </mergeCells>
  <pageMargins left="0.19685039370078741" right="0.19685039370078741" top="0.39370078740157483" bottom="0.39370078740157483" header="0" footer="0"/>
  <pageSetup paperSize="9" scale="56" pageOrder="overThenDown" orientation="portrait" r:id="rId1"/>
  <headerFooter alignWithMargins="0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1">
    <pageSetUpPr fitToPage="1"/>
  </sheetPr>
  <dimension ref="A1:P66"/>
  <sheetViews>
    <sheetView topLeftCell="A39" zoomScale="90" zoomScaleNormal="90" workbookViewId="0">
      <selection activeCell="B52" sqref="B52"/>
    </sheetView>
  </sheetViews>
  <sheetFormatPr defaultRowHeight="12.75" x14ac:dyDescent="0.2"/>
  <cols>
    <col min="1" max="1" width="3.42578125" style="147" customWidth="1"/>
    <col min="2" max="2" width="12.42578125" style="147" customWidth="1"/>
    <col min="3" max="3" width="8.140625" style="147" customWidth="1"/>
    <col min="4" max="4" width="8.5703125" style="147" customWidth="1"/>
    <col min="5" max="5" width="9.5703125" style="147" customWidth="1"/>
    <col min="6" max="6" width="10" style="147" customWidth="1"/>
    <col min="7" max="15" width="6.5703125" style="147" customWidth="1"/>
    <col min="16" max="18" width="6.5703125" customWidth="1"/>
  </cols>
  <sheetData>
    <row r="1" spans="1:14" x14ac:dyDescent="0.2">
      <c r="A1" s="145"/>
      <c r="B1" s="146"/>
      <c r="C1" s="146"/>
    </row>
    <row r="2" spans="1:14" x14ac:dyDescent="0.2">
      <c r="A2" s="148" t="s">
        <v>203</v>
      </c>
      <c r="B2" s="146"/>
      <c r="C2" s="146"/>
    </row>
    <row r="3" spans="1:14" x14ac:dyDescent="0.2">
      <c r="A3" s="149"/>
      <c r="B3" s="146"/>
      <c r="C3" s="146"/>
    </row>
    <row r="4" spans="1:14" x14ac:dyDescent="0.2">
      <c r="A4" s="145"/>
      <c r="B4" s="146" t="s">
        <v>209</v>
      </c>
      <c r="C4" s="146" t="s">
        <v>210</v>
      </c>
      <c r="H4" s="150"/>
    </row>
    <row r="5" spans="1:14" x14ac:dyDescent="0.2">
      <c r="A5" s="145"/>
      <c r="B5" s="146"/>
      <c r="C5" s="146" t="s">
        <v>211</v>
      </c>
      <c r="H5" s="150"/>
    </row>
    <row r="6" spans="1:14" x14ac:dyDescent="0.2">
      <c r="A6" s="145"/>
      <c r="B6" s="146"/>
      <c r="C6" s="146" t="s">
        <v>212</v>
      </c>
      <c r="H6" s="150"/>
    </row>
    <row r="7" spans="1:14" x14ac:dyDescent="0.2">
      <c r="A7" s="145"/>
      <c r="B7" s="146"/>
      <c r="C7" s="146"/>
      <c r="H7" s="150"/>
    </row>
    <row r="8" spans="1:14" ht="18" x14ac:dyDescent="0.25">
      <c r="C8" s="151"/>
      <c r="E8" s="152"/>
      <c r="F8" s="152"/>
      <c r="G8" s="153"/>
      <c r="H8" s="152"/>
      <c r="I8" s="152"/>
      <c r="M8" s="154"/>
    </row>
    <row r="9" spans="1:14" ht="20.25" x14ac:dyDescent="0.3">
      <c r="A9" s="292" t="s">
        <v>52</v>
      </c>
      <c r="B9" s="292"/>
      <c r="C9" s="292"/>
      <c r="D9" s="292"/>
      <c r="E9" s="292"/>
      <c r="F9" s="155" t="s">
        <v>173</v>
      </c>
      <c r="G9" s="156"/>
      <c r="H9" s="157"/>
      <c r="L9" s="158"/>
    </row>
    <row r="10" spans="1:14" ht="27.75" customHeight="1" x14ac:dyDescent="0.25">
      <c r="A10" s="293" t="s">
        <v>174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4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4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4" ht="15.75" x14ac:dyDescent="0.25">
      <c r="A13" s="146" t="s">
        <v>50</v>
      </c>
      <c r="C13" s="303" t="s">
        <v>204</v>
      </c>
      <c r="D13" s="303"/>
      <c r="E13" s="160"/>
      <c r="F13" s="160"/>
      <c r="G13" s="159"/>
      <c r="H13" s="159"/>
      <c r="I13" s="159"/>
      <c r="J13" s="159"/>
      <c r="K13" s="159"/>
      <c r="L13" s="159"/>
    </row>
    <row r="14" spans="1:14" ht="12.75" customHeight="1" thickBot="1" x14ac:dyDescent="0.25">
      <c r="J14" s="161"/>
      <c r="K14" s="161"/>
      <c r="L14" s="161"/>
    </row>
    <row r="15" spans="1:14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131" t="s">
        <v>44</v>
      </c>
      <c r="N15" s="235" t="s">
        <v>44</v>
      </c>
    </row>
    <row r="16" spans="1:14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 t="shared" ref="H16:L16" si="0">G16+2</f>
        <v>3</v>
      </c>
      <c r="I16" s="132">
        <f t="shared" si="0"/>
        <v>5</v>
      </c>
      <c r="J16" s="132">
        <f t="shared" si="0"/>
        <v>7</v>
      </c>
      <c r="K16" s="132">
        <f t="shared" si="0"/>
        <v>9</v>
      </c>
      <c r="L16" s="132">
        <f t="shared" si="0"/>
        <v>11</v>
      </c>
      <c r="M16" s="132">
        <v>13</v>
      </c>
      <c r="N16" s="136">
        <v>15</v>
      </c>
    </row>
    <row r="17" spans="1:14" ht="15" customHeight="1" thickBot="1" x14ac:dyDescent="0.25">
      <c r="A17" s="296"/>
      <c r="B17" s="299"/>
      <c r="C17" s="299"/>
      <c r="D17" s="299"/>
      <c r="E17" s="299"/>
      <c r="F17" s="299"/>
      <c r="G17" s="133" t="s">
        <v>175</v>
      </c>
      <c r="H17" s="133" t="s">
        <v>175</v>
      </c>
      <c r="I17" s="133" t="s">
        <v>175</v>
      </c>
      <c r="J17" s="133" t="s">
        <v>176</v>
      </c>
      <c r="K17" s="133" t="s">
        <v>176</v>
      </c>
      <c r="L17" s="133" t="s">
        <v>176</v>
      </c>
      <c r="M17" s="133" t="s">
        <v>176</v>
      </c>
      <c r="N17" s="236" t="s">
        <v>176</v>
      </c>
    </row>
    <row r="18" spans="1:14" x14ac:dyDescent="0.2">
      <c r="A18" s="166">
        <f t="shared" ref="A18:A33" ca="1" si="1">IF(B18&lt;&gt;"",OFFSET(A18,-1,0)+1,"")</f>
        <v>1</v>
      </c>
      <c r="B18" s="139" t="s">
        <v>177</v>
      </c>
      <c r="C18" s="141">
        <v>2.4000000208616257E-2</v>
      </c>
      <c r="D18" s="141">
        <v>0.61199997738003731</v>
      </c>
      <c r="E18" s="167" t="s">
        <v>178</v>
      </c>
      <c r="F18" s="168">
        <v>6.9444444444444447E-4</v>
      </c>
      <c r="G18" s="117">
        <v>0.28194444444444444</v>
      </c>
      <c r="H18" s="117">
        <v>0.32361111111111113</v>
      </c>
      <c r="I18" s="134">
        <v>0.41704861111111113</v>
      </c>
      <c r="J18" s="134">
        <v>0.5</v>
      </c>
      <c r="K18" s="134">
        <v>0.58371527777777776</v>
      </c>
      <c r="L18" s="134">
        <v>0.66704861111111113</v>
      </c>
      <c r="M18" s="117">
        <v>0.70833333333333337</v>
      </c>
      <c r="N18" s="244">
        <v>0.75038194444444439</v>
      </c>
    </row>
    <row r="19" spans="1:14" x14ac:dyDescent="0.2">
      <c r="A19" s="138">
        <f t="shared" ca="1" si="1"/>
        <v>2</v>
      </c>
      <c r="B19" s="139" t="s">
        <v>161</v>
      </c>
      <c r="C19" s="140">
        <v>0.63599997758865356</v>
      </c>
      <c r="D19" s="141">
        <v>0.66699999570846558</v>
      </c>
      <c r="E19" s="142" t="s">
        <v>162</v>
      </c>
      <c r="F19" s="143">
        <v>6.9444444444444447E-4</v>
      </c>
      <c r="G19" s="119">
        <v>0.28263888888888888</v>
      </c>
      <c r="H19" s="119">
        <v>0.32430555555555557</v>
      </c>
      <c r="I19" s="135">
        <v>0.41774305555555552</v>
      </c>
      <c r="J19" s="135">
        <v>0.50107638888888884</v>
      </c>
      <c r="K19" s="135">
        <v>0.58440972222222221</v>
      </c>
      <c r="L19" s="135">
        <v>0.66774305555555558</v>
      </c>
      <c r="M19" s="119">
        <v>0.7090277777777777</v>
      </c>
      <c r="N19" s="245">
        <v>0.75107638888888884</v>
      </c>
    </row>
    <row r="20" spans="1:14" x14ac:dyDescent="0.2">
      <c r="A20" s="138">
        <f t="shared" ca="1" si="1"/>
        <v>3</v>
      </c>
      <c r="B20" s="139" t="s">
        <v>163</v>
      </c>
      <c r="C20" s="140">
        <v>1.3029999732971191</v>
      </c>
      <c r="D20" s="141">
        <v>0.72399997711181641</v>
      </c>
      <c r="E20" s="142" t="s">
        <v>164</v>
      </c>
      <c r="F20" s="143">
        <v>6.9444444444444447E-4</v>
      </c>
      <c r="G20" s="119">
        <v>0.28333333333333333</v>
      </c>
      <c r="H20" s="119">
        <v>0.32500000000000001</v>
      </c>
      <c r="I20" s="135">
        <v>0.41843749999999996</v>
      </c>
      <c r="J20" s="134">
        <v>0.502152777777778</v>
      </c>
      <c r="K20" s="135">
        <v>0.58510416666666665</v>
      </c>
      <c r="L20" s="135">
        <v>0.66843750000000002</v>
      </c>
      <c r="M20" s="117">
        <v>0.70972222222222203</v>
      </c>
      <c r="N20" s="245">
        <v>0.75177083333333328</v>
      </c>
    </row>
    <row r="21" spans="1:14" x14ac:dyDescent="0.2">
      <c r="A21" s="138">
        <f t="shared" ca="1" si="1"/>
        <v>4</v>
      </c>
      <c r="B21" s="139" t="s">
        <v>165</v>
      </c>
      <c r="C21" s="140">
        <v>2.0269999504089355</v>
      </c>
      <c r="D21" s="141">
        <v>0.54500007629394531</v>
      </c>
      <c r="E21" s="142" t="s">
        <v>166</v>
      </c>
      <c r="F21" s="143">
        <v>6.9444444444444447E-4</v>
      </c>
      <c r="G21" s="119">
        <v>0.28402777777777777</v>
      </c>
      <c r="H21" s="119">
        <v>0.32569444444444445</v>
      </c>
      <c r="I21" s="135">
        <v>0.41940972222222217</v>
      </c>
      <c r="J21" s="135">
        <v>0.50322916666666695</v>
      </c>
      <c r="K21" s="135">
        <v>0.5860763888888888</v>
      </c>
      <c r="L21" s="135">
        <v>0.66940972222222217</v>
      </c>
      <c r="M21" s="119">
        <v>0.71041666666666603</v>
      </c>
      <c r="N21" s="245">
        <v>0.75274305555555554</v>
      </c>
    </row>
    <row r="22" spans="1:14" x14ac:dyDescent="0.2">
      <c r="A22" s="138">
        <f t="shared" ca="1" si="1"/>
        <v>5</v>
      </c>
      <c r="B22" s="139" t="s">
        <v>167</v>
      </c>
      <c r="C22" s="140">
        <v>2.5720000267028809</v>
      </c>
      <c r="D22" s="141">
        <v>0.3320000171661377</v>
      </c>
      <c r="E22" s="142" t="s">
        <v>168</v>
      </c>
      <c r="F22" s="143">
        <v>6.9444444444444447E-4</v>
      </c>
      <c r="G22" s="119">
        <v>0.28472222222222221</v>
      </c>
      <c r="H22" s="119">
        <v>0.3263888888888889</v>
      </c>
      <c r="I22" s="135">
        <v>0.42010416666666661</v>
      </c>
      <c r="J22" s="134">
        <v>0.50430555555555501</v>
      </c>
      <c r="K22" s="135">
        <v>0.58677083333333324</v>
      </c>
      <c r="L22" s="135">
        <v>0.67010416666666661</v>
      </c>
      <c r="M22" s="117">
        <v>0.71111111111111103</v>
      </c>
      <c r="N22" s="245">
        <v>0.75343749999999998</v>
      </c>
    </row>
    <row r="23" spans="1:14" x14ac:dyDescent="0.2">
      <c r="A23" s="138">
        <f t="shared" ca="1" si="1"/>
        <v>6</v>
      </c>
      <c r="B23" s="139" t="s">
        <v>169</v>
      </c>
      <c r="C23" s="140">
        <v>2.9040000438690186</v>
      </c>
      <c r="D23" s="141">
        <v>0.52499985694885254</v>
      </c>
      <c r="E23" s="142" t="s">
        <v>170</v>
      </c>
      <c r="F23" s="143">
        <v>1.3888888888888889E-3</v>
      </c>
      <c r="G23" s="119">
        <v>0.28541666666666665</v>
      </c>
      <c r="H23" s="119">
        <v>0.32708333333333334</v>
      </c>
      <c r="I23" s="135">
        <v>0.42052083333333329</v>
      </c>
      <c r="J23" s="135">
        <v>0.50538194444444395</v>
      </c>
      <c r="K23" s="135">
        <v>0.58718749999999997</v>
      </c>
      <c r="L23" s="135">
        <v>0.67052083333333334</v>
      </c>
      <c r="M23" s="119">
        <v>0.71180555555555503</v>
      </c>
      <c r="N23" s="245">
        <v>0.7538541666666666</v>
      </c>
    </row>
    <row r="24" spans="1:14" x14ac:dyDescent="0.2">
      <c r="A24" s="138">
        <f t="shared" ca="1" si="1"/>
        <v>7</v>
      </c>
      <c r="B24" s="139" t="s">
        <v>146</v>
      </c>
      <c r="C24" s="140">
        <v>3.4289999008178711</v>
      </c>
      <c r="D24" s="141">
        <v>0.67799997329711914</v>
      </c>
      <c r="E24" s="142" t="s">
        <v>147</v>
      </c>
      <c r="F24" s="143">
        <v>1.3888888888888889E-3</v>
      </c>
      <c r="G24" s="119">
        <v>0.28680555555555554</v>
      </c>
      <c r="H24" s="119">
        <v>0.32847222222222222</v>
      </c>
      <c r="I24" s="135">
        <v>0.42190972222222217</v>
      </c>
      <c r="J24" s="134">
        <v>0.50645833333333301</v>
      </c>
      <c r="K24" s="135">
        <v>0.58857638888888886</v>
      </c>
      <c r="L24" s="135">
        <v>0.67190972222222223</v>
      </c>
      <c r="M24" s="117">
        <v>0.71319444444444446</v>
      </c>
      <c r="N24" s="245">
        <v>0.75524305555555549</v>
      </c>
    </row>
    <row r="25" spans="1:14" x14ac:dyDescent="0.2">
      <c r="A25" s="138">
        <f t="shared" ca="1" si="1"/>
        <v>8</v>
      </c>
      <c r="B25" s="139" t="s">
        <v>66</v>
      </c>
      <c r="C25" s="140">
        <v>4.1069998741149902</v>
      </c>
      <c r="D25" s="141">
        <v>0.5820002555847168</v>
      </c>
      <c r="E25" s="142" t="s">
        <v>67</v>
      </c>
      <c r="F25" s="143">
        <v>6.9444444444444447E-4</v>
      </c>
      <c r="G25" s="119">
        <v>0.28819444444444448</v>
      </c>
      <c r="H25" s="119">
        <v>0.3298611111111111</v>
      </c>
      <c r="I25" s="135">
        <v>0.42329861111111106</v>
      </c>
      <c r="J25" s="135">
        <v>0.50753472222222196</v>
      </c>
      <c r="K25" s="135">
        <v>0.58996527777777774</v>
      </c>
      <c r="L25" s="135">
        <v>0.67329861111111111</v>
      </c>
      <c r="M25" s="119">
        <v>0.71458333333333324</v>
      </c>
      <c r="N25" s="245">
        <v>0.75663194444444437</v>
      </c>
    </row>
    <row r="26" spans="1:14" x14ac:dyDescent="0.2">
      <c r="A26" s="138">
        <f t="shared" ca="1" si="1"/>
        <v>9</v>
      </c>
      <c r="B26" s="139" t="s">
        <v>68</v>
      </c>
      <c r="C26" s="140">
        <v>4.689000129699707</v>
      </c>
      <c r="D26" s="141">
        <v>0.49300003051757813</v>
      </c>
      <c r="E26" s="142" t="s">
        <v>69</v>
      </c>
      <c r="F26" s="143">
        <v>6.9444444444444447E-4</v>
      </c>
      <c r="G26" s="119">
        <v>0.28888888888888892</v>
      </c>
      <c r="H26" s="119">
        <v>0.33055555555555555</v>
      </c>
      <c r="I26" s="135">
        <v>0.4239930555555555</v>
      </c>
      <c r="J26" s="134">
        <v>0.50861111111111101</v>
      </c>
      <c r="K26" s="135">
        <v>0.59065972222222218</v>
      </c>
      <c r="L26" s="135">
        <v>0.67399305555555555</v>
      </c>
      <c r="M26" s="117">
        <v>0.71527777777777779</v>
      </c>
      <c r="N26" s="245">
        <v>0.75732638888888881</v>
      </c>
    </row>
    <row r="27" spans="1:14" x14ac:dyDescent="0.2">
      <c r="A27" s="138">
        <f t="shared" ca="1" si="1"/>
        <v>10</v>
      </c>
      <c r="B27" s="139" t="s">
        <v>70</v>
      </c>
      <c r="C27" s="140">
        <v>5.1820001602172852</v>
      </c>
      <c r="D27" s="141">
        <v>0.59099960327148438</v>
      </c>
      <c r="E27" s="142" t="s">
        <v>71</v>
      </c>
      <c r="F27" s="143">
        <v>1.3888888888888889E-3</v>
      </c>
      <c r="G27" s="119">
        <v>0.28958333333333336</v>
      </c>
      <c r="H27" s="119">
        <v>0.33124999999999999</v>
      </c>
      <c r="I27" s="135">
        <v>0.4246875</v>
      </c>
      <c r="J27" s="135">
        <v>0.50968749999999996</v>
      </c>
      <c r="K27" s="135">
        <v>0.59135416666666663</v>
      </c>
      <c r="L27" s="135">
        <v>0.6746875</v>
      </c>
      <c r="M27" s="119">
        <v>0.71597222222222223</v>
      </c>
      <c r="N27" s="245">
        <v>0.75802083333333325</v>
      </c>
    </row>
    <row r="28" spans="1:14" x14ac:dyDescent="0.2">
      <c r="A28" s="138">
        <f t="shared" ca="1" si="1"/>
        <v>11</v>
      </c>
      <c r="B28" s="139" t="s">
        <v>179</v>
      </c>
      <c r="C28" s="140">
        <v>5.7729997634887695</v>
      </c>
      <c r="D28" s="141">
        <v>0.62400007247924805</v>
      </c>
      <c r="E28" s="142" t="s">
        <v>180</v>
      </c>
      <c r="F28" s="143">
        <v>6.9444444444444447E-4</v>
      </c>
      <c r="G28" s="119">
        <v>0.29097222222222224</v>
      </c>
      <c r="H28" s="119">
        <v>0.33263888888888887</v>
      </c>
      <c r="I28" s="135">
        <v>0.42607638888888888</v>
      </c>
      <c r="J28" s="134">
        <v>0.51076388888888802</v>
      </c>
      <c r="K28" s="135">
        <v>0.59274305555555551</v>
      </c>
      <c r="L28" s="135">
        <v>0.67607638888888888</v>
      </c>
      <c r="M28" s="117">
        <v>0.71736111111111101</v>
      </c>
      <c r="N28" s="245">
        <v>0.75940972222222214</v>
      </c>
    </row>
    <row r="29" spans="1:14" x14ac:dyDescent="0.2">
      <c r="A29" s="138">
        <f t="shared" ca="1" si="1"/>
        <v>12</v>
      </c>
      <c r="B29" s="139" t="s">
        <v>181</v>
      </c>
      <c r="C29" s="140">
        <v>6.3969998359680176</v>
      </c>
      <c r="D29" s="141">
        <v>0.44200038909912109</v>
      </c>
      <c r="E29" s="142" t="s">
        <v>182</v>
      </c>
      <c r="F29" s="142" t="s">
        <v>53</v>
      </c>
      <c r="G29" s="119">
        <v>0.29166666666666669</v>
      </c>
      <c r="H29" s="119">
        <v>0.33333333333333331</v>
      </c>
      <c r="I29" s="135">
        <v>0.42677083333333332</v>
      </c>
      <c r="J29" s="135">
        <v>0.51184027777777696</v>
      </c>
      <c r="K29" s="135">
        <v>0.59343749999999995</v>
      </c>
      <c r="L29" s="135">
        <v>0.67677083333333332</v>
      </c>
      <c r="M29" s="119">
        <v>0.71805555555555556</v>
      </c>
      <c r="N29" s="245">
        <v>0.76010416666666658</v>
      </c>
    </row>
    <row r="30" spans="1:14" x14ac:dyDescent="0.2">
      <c r="A30" s="138">
        <f t="shared" ca="1" si="1"/>
        <v>13</v>
      </c>
      <c r="B30" s="139" t="s">
        <v>183</v>
      </c>
      <c r="C30" s="140">
        <v>6.8390002250671387</v>
      </c>
      <c r="D30" s="141">
        <v>0.57499980926513672</v>
      </c>
      <c r="E30" s="142" t="s">
        <v>184</v>
      </c>
      <c r="F30" s="142" t="s">
        <v>171</v>
      </c>
      <c r="G30" s="119">
        <v>0.29305555555555557</v>
      </c>
      <c r="H30" s="119">
        <v>0.3347222222222222</v>
      </c>
      <c r="I30" s="135">
        <v>0.42815972222222221</v>
      </c>
      <c r="J30" s="134">
        <v>0.51291666666666602</v>
      </c>
      <c r="K30" s="135">
        <v>0.59482638888888884</v>
      </c>
      <c r="L30" s="135">
        <v>0.67815972222222221</v>
      </c>
      <c r="M30" s="117">
        <v>0.71944444444444444</v>
      </c>
      <c r="N30" s="245">
        <v>0.76149305555555558</v>
      </c>
    </row>
    <row r="31" spans="1:14" x14ac:dyDescent="0.2">
      <c r="A31" s="138">
        <f t="shared" ca="1" si="1"/>
        <v>14</v>
      </c>
      <c r="B31" s="139" t="s">
        <v>185</v>
      </c>
      <c r="C31" s="140">
        <v>7.4140000343322754</v>
      </c>
      <c r="D31" s="141">
        <v>0.53200006484985352</v>
      </c>
      <c r="E31" s="142" t="s">
        <v>186</v>
      </c>
      <c r="F31" s="143">
        <v>1.3888888888888889E-3</v>
      </c>
      <c r="G31" s="119">
        <v>0.2951388888888889</v>
      </c>
      <c r="H31" s="119">
        <v>0.33680555555555558</v>
      </c>
      <c r="I31" s="135">
        <v>0.43024305555555553</v>
      </c>
      <c r="J31" s="135">
        <v>0.51399305555555497</v>
      </c>
      <c r="K31" s="135">
        <v>0.59690972222222216</v>
      </c>
      <c r="L31" s="135">
        <v>0.68024305555555553</v>
      </c>
      <c r="M31" s="119">
        <v>0.72152777777777777</v>
      </c>
      <c r="N31" s="245">
        <v>0.7635763888888889</v>
      </c>
    </row>
    <row r="32" spans="1:14" x14ac:dyDescent="0.2">
      <c r="A32" s="138">
        <f t="shared" ca="1" si="1"/>
        <v>15</v>
      </c>
      <c r="B32" s="139" t="s">
        <v>187</v>
      </c>
      <c r="C32" s="140">
        <v>7.9460000991821289</v>
      </c>
      <c r="D32" s="141">
        <v>0.74399948120117188</v>
      </c>
      <c r="E32" s="142" t="s">
        <v>188</v>
      </c>
      <c r="F32" s="143">
        <v>2.0833333333333333E-3</v>
      </c>
      <c r="G32" s="119">
        <v>0.29722222222222222</v>
      </c>
      <c r="H32" s="119">
        <v>0.33819444444444446</v>
      </c>
      <c r="I32" s="135">
        <v>0.43163194444444442</v>
      </c>
      <c r="J32" s="134">
        <v>0.51506944444444402</v>
      </c>
      <c r="K32" s="135">
        <v>0.59829861111111104</v>
      </c>
      <c r="L32" s="135">
        <v>0.68163194444444442</v>
      </c>
      <c r="M32" s="117">
        <v>0.72291666666666676</v>
      </c>
      <c r="N32" s="245">
        <v>0.76496527777777779</v>
      </c>
    </row>
    <row r="33" spans="1:16" ht="13.5" thickBot="1" x14ac:dyDescent="0.25">
      <c r="A33" s="138">
        <f t="shared" ca="1" si="1"/>
        <v>16</v>
      </c>
      <c r="B33" s="139" t="s">
        <v>177</v>
      </c>
      <c r="C33" s="140">
        <v>8.6899995803833008</v>
      </c>
      <c r="D33" s="141">
        <f>D32</f>
        <v>0.74399948120117188</v>
      </c>
      <c r="E33" s="142" t="s">
        <v>189</v>
      </c>
      <c r="F33" s="142"/>
      <c r="G33" s="119">
        <v>0.29930555555555555</v>
      </c>
      <c r="H33" s="119">
        <v>0.34027777777777773</v>
      </c>
      <c r="I33" s="135">
        <v>0.43371527777777774</v>
      </c>
      <c r="J33" s="119">
        <v>0.51684027777777775</v>
      </c>
      <c r="K33" s="135">
        <v>0.60038194444444437</v>
      </c>
      <c r="L33" s="135">
        <v>0.68371527777777774</v>
      </c>
      <c r="M33" s="119">
        <v>0.72499999999999998</v>
      </c>
      <c r="N33" s="245">
        <v>0.76704861111111111</v>
      </c>
    </row>
    <row r="34" spans="1:16" x14ac:dyDescent="0.2">
      <c r="A34" s="170"/>
      <c r="B34" s="171"/>
      <c r="C34" s="171"/>
      <c r="D34" s="172"/>
      <c r="E34" s="173"/>
      <c r="F34" s="174" t="s">
        <v>45</v>
      </c>
      <c r="G34" s="176" t="s">
        <v>86</v>
      </c>
      <c r="H34" s="176" t="s">
        <v>86</v>
      </c>
      <c r="I34" s="176" t="s">
        <v>86</v>
      </c>
      <c r="J34" s="176" t="s">
        <v>86</v>
      </c>
      <c r="K34" s="176" t="s">
        <v>86</v>
      </c>
      <c r="L34" s="176" t="s">
        <v>86</v>
      </c>
      <c r="M34" s="176" t="s">
        <v>86</v>
      </c>
      <c r="N34" s="262" t="s">
        <v>86</v>
      </c>
    </row>
    <row r="35" spans="1:16" x14ac:dyDescent="0.2">
      <c r="A35" s="163"/>
      <c r="D35" s="177"/>
      <c r="E35" s="178"/>
      <c r="F35" s="179" t="s">
        <v>46</v>
      </c>
      <c r="G35" s="181">
        <v>9.4919996261596609</v>
      </c>
      <c r="H35" s="181">
        <v>9.491999626159668</v>
      </c>
      <c r="I35" s="181">
        <v>9.491999626159668</v>
      </c>
      <c r="J35" s="181">
        <v>9.491999626159668</v>
      </c>
      <c r="K35" s="181">
        <v>9.491999626159668</v>
      </c>
      <c r="L35" s="181">
        <v>9.491999626159668</v>
      </c>
      <c r="M35" s="181">
        <v>9.491999626159668</v>
      </c>
      <c r="N35" s="265">
        <v>9.491999626159668</v>
      </c>
      <c r="P35" s="270"/>
    </row>
    <row r="36" spans="1:16" x14ac:dyDescent="0.2">
      <c r="A36" s="163"/>
      <c r="D36" s="177"/>
      <c r="E36" s="178"/>
      <c r="F36" s="179" t="s">
        <v>47</v>
      </c>
      <c r="G36" s="183">
        <v>1.6666666666666666E-2</v>
      </c>
      <c r="H36" s="183">
        <v>1.6666666666666666E-2</v>
      </c>
      <c r="I36" s="183">
        <v>1.6666666666666666E-2</v>
      </c>
      <c r="J36" s="183">
        <v>1.6666666666666666E-2</v>
      </c>
      <c r="K36" s="183">
        <v>1.6666666666666666E-2</v>
      </c>
      <c r="L36" s="183">
        <v>1.6666666666666666E-2</v>
      </c>
      <c r="M36" s="183">
        <v>1.6666666666666666E-2</v>
      </c>
      <c r="N36" s="263">
        <v>1.6666666666666666E-2</v>
      </c>
    </row>
    <row r="37" spans="1:16" ht="13.5" thickBot="1" x14ac:dyDescent="0.25">
      <c r="A37" s="184"/>
      <c r="B37" s="185"/>
      <c r="C37" s="185"/>
      <c r="D37" s="186"/>
      <c r="E37" s="329" t="s">
        <v>48</v>
      </c>
      <c r="F37" s="291"/>
      <c r="G37" s="188">
        <f t="shared" ref="G37:L37" si="2">G35/(24*IF(G36&gt;0,G36,1))</f>
        <v>23.729999065399152</v>
      </c>
      <c r="H37" s="188">
        <f t="shared" si="2"/>
        <v>23.72999906539917</v>
      </c>
      <c r="I37" s="188">
        <f t="shared" si="2"/>
        <v>23.72999906539917</v>
      </c>
      <c r="J37" s="188">
        <f t="shared" si="2"/>
        <v>23.72999906539917</v>
      </c>
      <c r="K37" s="188">
        <f t="shared" si="2"/>
        <v>23.72999906539917</v>
      </c>
      <c r="L37" s="188">
        <f t="shared" si="2"/>
        <v>23.72999906539917</v>
      </c>
      <c r="M37" s="188">
        <f>M35/(24*IF(M36&gt;0,M36,1))</f>
        <v>23.72999906539917</v>
      </c>
      <c r="N37" s="264">
        <f>N35/(24*IF(N36&gt;0,N36,1))</f>
        <v>23.72999906539917</v>
      </c>
    </row>
    <row r="38" spans="1:16" ht="18" x14ac:dyDescent="0.25">
      <c r="A38" s="171"/>
      <c r="B38" s="171"/>
      <c r="C38" s="189"/>
      <c r="D38" s="171"/>
      <c r="E38" s="190"/>
      <c r="F38" s="190"/>
      <c r="G38" s="191"/>
      <c r="H38" s="190"/>
      <c r="I38" s="152"/>
      <c r="M38" s="154"/>
    </row>
    <row r="39" spans="1:16" ht="20.25" x14ac:dyDescent="0.3">
      <c r="C39" s="192"/>
      <c r="D39" s="156"/>
      <c r="E39" s="193"/>
      <c r="F39" s="155" t="str">
        <f>F9</f>
        <v>Nr.3</v>
      </c>
      <c r="G39" s="156"/>
      <c r="H39" s="157"/>
      <c r="L39" s="158"/>
    </row>
    <row r="40" spans="1:16" ht="27.75" customHeight="1" x14ac:dyDescent="0.25">
      <c r="A40" s="293" t="s">
        <v>190</v>
      </c>
      <c r="B40" s="293"/>
      <c r="C40" s="293"/>
      <c r="D40" s="293"/>
      <c r="E40" s="293"/>
      <c r="F40" s="293"/>
      <c r="G40" s="159"/>
      <c r="H40" s="159"/>
      <c r="I40" s="159"/>
      <c r="J40" s="159"/>
      <c r="K40" s="159"/>
      <c r="L40" s="159"/>
    </row>
    <row r="41" spans="1:16" ht="12.75" customHeight="1" thickBot="1" x14ac:dyDescent="0.25">
      <c r="J41" s="161"/>
      <c r="K41" s="161"/>
      <c r="L41" s="161"/>
    </row>
    <row r="42" spans="1:16" x14ac:dyDescent="0.2">
      <c r="A42" s="330" t="s">
        <v>0</v>
      </c>
      <c r="B42" s="332" t="s">
        <v>39</v>
      </c>
      <c r="C42" s="332" t="s">
        <v>40</v>
      </c>
      <c r="D42" s="297" t="s">
        <v>41</v>
      </c>
      <c r="E42" s="332" t="s">
        <v>42</v>
      </c>
      <c r="F42" s="332" t="s">
        <v>43</v>
      </c>
      <c r="G42" s="162" t="s">
        <v>44</v>
      </c>
      <c r="H42" s="131" t="s">
        <v>44</v>
      </c>
      <c r="I42" s="131" t="s">
        <v>44</v>
      </c>
      <c r="J42" s="131" t="s">
        <v>44</v>
      </c>
      <c r="K42" s="131" t="s">
        <v>44</v>
      </c>
      <c r="L42" s="131" t="s">
        <v>44</v>
      </c>
      <c r="M42" s="131" t="s">
        <v>44</v>
      </c>
      <c r="N42" s="131" t="s">
        <v>44</v>
      </c>
      <c r="O42" s="235" t="s">
        <v>44</v>
      </c>
    </row>
    <row r="43" spans="1:16" x14ac:dyDescent="0.2">
      <c r="A43" s="295"/>
      <c r="B43" s="298"/>
      <c r="C43" s="298"/>
      <c r="D43" s="298"/>
      <c r="E43" s="298"/>
      <c r="F43" s="298"/>
      <c r="G43" s="164">
        <v>2</v>
      </c>
      <c r="H43" s="132">
        <f t="shared" ref="H43:O43" si="3">G43+2</f>
        <v>4</v>
      </c>
      <c r="I43" s="132">
        <f t="shared" si="3"/>
        <v>6</v>
      </c>
      <c r="J43" s="132">
        <f t="shared" si="3"/>
        <v>8</v>
      </c>
      <c r="K43" s="132">
        <f t="shared" si="3"/>
        <v>10</v>
      </c>
      <c r="L43" s="132">
        <f t="shared" si="3"/>
        <v>12</v>
      </c>
      <c r="M43" s="132">
        <f>L43+2</f>
        <v>14</v>
      </c>
      <c r="N43" s="132">
        <f t="shared" si="3"/>
        <v>16</v>
      </c>
      <c r="O43" s="136">
        <f t="shared" si="3"/>
        <v>18</v>
      </c>
    </row>
    <row r="44" spans="1:16" ht="15" customHeight="1" thickBot="1" x14ac:dyDescent="0.25">
      <c r="A44" s="331"/>
      <c r="B44" s="333"/>
      <c r="C44" s="333"/>
      <c r="D44" s="299"/>
      <c r="E44" s="333"/>
      <c r="F44" s="333"/>
      <c r="G44" s="133" t="s">
        <v>175</v>
      </c>
      <c r="H44" s="133" t="s">
        <v>175</v>
      </c>
      <c r="I44" s="133" t="s">
        <v>175</v>
      </c>
      <c r="J44" s="133" t="s">
        <v>175</v>
      </c>
      <c r="K44" s="165" t="s">
        <v>176</v>
      </c>
      <c r="L44" s="133" t="s">
        <v>176</v>
      </c>
      <c r="M44" s="133" t="s">
        <v>176</v>
      </c>
      <c r="N44" s="133" t="s">
        <v>176</v>
      </c>
      <c r="O44" s="236" t="s">
        <v>176</v>
      </c>
    </row>
    <row r="45" spans="1:16" x14ac:dyDescent="0.2">
      <c r="A45" s="166">
        <f t="shared" ref="A45:A59" ca="1" si="4">IF(B45&lt;&gt;"",OFFSET(A45,-1,0)+1,"")</f>
        <v>1</v>
      </c>
      <c r="B45" s="139" t="s">
        <v>177</v>
      </c>
      <c r="C45" s="141">
        <v>2.4000000208616257E-2</v>
      </c>
      <c r="D45" s="141">
        <v>0.76399998739361763</v>
      </c>
      <c r="E45" s="167" t="s">
        <v>178</v>
      </c>
      <c r="F45" s="168">
        <v>1.3888888888888889E-3</v>
      </c>
      <c r="G45" s="117">
        <v>0.26319444444444445</v>
      </c>
      <c r="H45" s="117">
        <v>0.30486111111111108</v>
      </c>
      <c r="I45" s="275">
        <v>0.34375</v>
      </c>
      <c r="J45" s="134">
        <v>0.39621527777777776</v>
      </c>
      <c r="K45" s="169">
        <v>0.47954861111111108</v>
      </c>
      <c r="L45" s="134">
        <v>0.56288194444444439</v>
      </c>
      <c r="M45" s="275">
        <v>0.64583333333333337</v>
      </c>
      <c r="N45" s="117">
        <v>0.73302083333333334</v>
      </c>
      <c r="O45" s="244">
        <v>0.77121527777777776</v>
      </c>
    </row>
    <row r="46" spans="1:16" x14ac:dyDescent="0.2">
      <c r="A46" s="138">
        <f t="shared" ca="1" si="4"/>
        <v>2</v>
      </c>
      <c r="B46" s="139" t="s">
        <v>187</v>
      </c>
      <c r="C46" s="140">
        <v>0.78799998760223389</v>
      </c>
      <c r="D46" s="141">
        <v>0.53500008583068848</v>
      </c>
      <c r="E46" s="142" t="s">
        <v>191</v>
      </c>
      <c r="F46" s="143">
        <v>6.9444444444444447E-4</v>
      </c>
      <c r="G46" s="119">
        <v>0.26458333333333334</v>
      </c>
      <c r="H46" s="119">
        <v>0.30624999999999997</v>
      </c>
      <c r="I46" s="276">
        <v>0.34513888888888888</v>
      </c>
      <c r="J46" s="135">
        <v>0.39760416666666665</v>
      </c>
      <c r="K46" s="144">
        <v>0.48093749999999996</v>
      </c>
      <c r="L46" s="135">
        <v>0.56427083333333328</v>
      </c>
      <c r="M46" s="276">
        <v>0.64722222222222225</v>
      </c>
      <c r="N46" s="119">
        <v>0.73440972222222223</v>
      </c>
      <c r="O46" s="245">
        <v>0.77260416666666665</v>
      </c>
    </row>
    <row r="47" spans="1:16" x14ac:dyDescent="0.2">
      <c r="A47" s="138">
        <f t="shared" ca="1" si="4"/>
        <v>3</v>
      </c>
      <c r="B47" s="139" t="s">
        <v>185</v>
      </c>
      <c r="C47" s="140">
        <v>1.3230000734329224</v>
      </c>
      <c r="D47" s="141">
        <v>0.59700000286102295</v>
      </c>
      <c r="E47" s="142" t="s">
        <v>192</v>
      </c>
      <c r="F47" s="143">
        <v>6.9444444444444447E-4</v>
      </c>
      <c r="G47" s="119">
        <v>0.26527777777777778</v>
      </c>
      <c r="H47" s="119">
        <v>0.30694444444444441</v>
      </c>
      <c r="I47" s="276">
        <v>0.34583333333333338</v>
      </c>
      <c r="J47" s="135">
        <v>0.39815972222222218</v>
      </c>
      <c r="K47" s="144">
        <v>0.48149305555555549</v>
      </c>
      <c r="L47" s="135">
        <v>0.56482638888888881</v>
      </c>
      <c r="M47" s="276">
        <v>0.6479166666666667</v>
      </c>
      <c r="N47" s="119">
        <v>0.73496527777777787</v>
      </c>
      <c r="O47" s="245">
        <v>0.77315972222222218</v>
      </c>
    </row>
    <row r="48" spans="1:16" x14ac:dyDescent="0.2">
      <c r="A48" s="138">
        <f t="shared" ca="1" si="4"/>
        <v>4</v>
      </c>
      <c r="B48" s="139" t="s">
        <v>183</v>
      </c>
      <c r="C48" s="140">
        <v>1.9200000762939453</v>
      </c>
      <c r="D48" s="141">
        <v>0.52499985694885254</v>
      </c>
      <c r="E48" s="142" t="s">
        <v>193</v>
      </c>
      <c r="F48" s="143">
        <v>6.9444444444444447E-4</v>
      </c>
      <c r="G48" s="119">
        <v>0.26597222222222222</v>
      </c>
      <c r="H48" s="119">
        <v>0.30763888888888891</v>
      </c>
      <c r="I48" s="276">
        <v>0.34652777777777777</v>
      </c>
      <c r="J48" s="135">
        <v>0.39899305555555553</v>
      </c>
      <c r="K48" s="144">
        <v>0.48232638888888885</v>
      </c>
      <c r="L48" s="135">
        <v>0.56565972222222216</v>
      </c>
      <c r="M48" s="276">
        <v>0.64861111111111114</v>
      </c>
      <c r="N48" s="119">
        <v>0.73579861111111111</v>
      </c>
      <c r="O48" s="245">
        <v>0.77399305555555553</v>
      </c>
    </row>
    <row r="49" spans="1:16" x14ac:dyDescent="0.2">
      <c r="A49" s="138">
        <f t="shared" ca="1" si="4"/>
        <v>5</v>
      </c>
      <c r="B49" s="139" t="s">
        <v>181</v>
      </c>
      <c r="C49" s="140">
        <v>2.4449999332427979</v>
      </c>
      <c r="D49" s="141">
        <v>0.54900002479553223</v>
      </c>
      <c r="E49" s="142" t="s">
        <v>194</v>
      </c>
      <c r="F49" s="143">
        <v>6.9444444444444447E-4</v>
      </c>
      <c r="G49" s="119">
        <v>0.26666666666666666</v>
      </c>
      <c r="H49" s="119">
        <v>0.30833333333333335</v>
      </c>
      <c r="I49" s="276">
        <v>0.34722222222222227</v>
      </c>
      <c r="J49" s="135">
        <v>0.39954861111111106</v>
      </c>
      <c r="K49" s="144">
        <v>0.48288194444444438</v>
      </c>
      <c r="L49" s="135">
        <v>0.56621527777777769</v>
      </c>
      <c r="M49" s="276">
        <v>0.64930555555555558</v>
      </c>
      <c r="N49" s="119">
        <v>0.73635416666666664</v>
      </c>
      <c r="O49" s="245">
        <v>0.77454861111111106</v>
      </c>
    </row>
    <row r="50" spans="1:16" x14ac:dyDescent="0.2">
      <c r="A50" s="138">
        <f t="shared" ca="1" si="4"/>
        <v>6</v>
      </c>
      <c r="B50" s="139" t="s">
        <v>179</v>
      </c>
      <c r="C50" s="140">
        <v>2.9939999580383301</v>
      </c>
      <c r="D50" s="141">
        <v>0.60199999809265137</v>
      </c>
      <c r="E50" s="142" t="s">
        <v>195</v>
      </c>
      <c r="F50" s="143">
        <v>2.0833333333333333E-3</v>
      </c>
      <c r="G50" s="119">
        <v>0.2673611111111111</v>
      </c>
      <c r="H50" s="119">
        <v>0.30902777777777779</v>
      </c>
      <c r="I50" s="276">
        <v>0.34791666666666665</v>
      </c>
      <c r="J50" s="135">
        <v>0.40010416666666665</v>
      </c>
      <c r="K50" s="144">
        <v>0.48343749999999996</v>
      </c>
      <c r="L50" s="135">
        <v>0.56677083333333333</v>
      </c>
      <c r="M50" s="276">
        <v>0.65</v>
      </c>
      <c r="N50" s="119">
        <v>0.73690972222222229</v>
      </c>
      <c r="O50" s="245">
        <v>0.77510416666666659</v>
      </c>
    </row>
    <row r="51" spans="1:16" x14ac:dyDescent="0.2">
      <c r="A51" s="138">
        <f t="shared" ca="1" si="4"/>
        <v>7</v>
      </c>
      <c r="B51" s="139" t="s">
        <v>94</v>
      </c>
      <c r="C51" s="140">
        <v>3.5959999561309814</v>
      </c>
      <c r="D51" s="141">
        <v>0.55800032615661621</v>
      </c>
      <c r="E51" s="142" t="s">
        <v>95</v>
      </c>
      <c r="F51" s="143">
        <v>1.3888888888888889E-3</v>
      </c>
      <c r="G51" s="119">
        <v>0.26944444444444443</v>
      </c>
      <c r="H51" s="119">
        <v>0.31111111111111112</v>
      </c>
      <c r="I51" s="276">
        <v>0.35000000000000003</v>
      </c>
      <c r="J51" s="135">
        <v>0.40274305555555551</v>
      </c>
      <c r="K51" s="144">
        <v>0.48607638888888882</v>
      </c>
      <c r="L51" s="135">
        <v>0.56940972222222219</v>
      </c>
      <c r="M51" s="276">
        <v>0.65208333333333335</v>
      </c>
      <c r="N51" s="119">
        <v>0.7388541666666667</v>
      </c>
      <c r="O51" s="245">
        <v>0.77746527777777774</v>
      </c>
    </row>
    <row r="52" spans="1:16" x14ac:dyDescent="0.2">
      <c r="A52" s="138">
        <f t="shared" ca="1" si="4"/>
        <v>8</v>
      </c>
      <c r="B52" s="139" t="s">
        <v>220</v>
      </c>
      <c r="C52" s="140">
        <v>4.1540002822875977</v>
      </c>
      <c r="D52" s="141">
        <v>0.51099967956542969</v>
      </c>
      <c r="E52" s="142" t="s">
        <v>96</v>
      </c>
      <c r="F52" s="143">
        <v>6.9444444444444447E-4</v>
      </c>
      <c r="G52" s="119">
        <v>0.27083333333333331</v>
      </c>
      <c r="H52" s="119">
        <v>0.3125</v>
      </c>
      <c r="I52" s="276">
        <v>0.35138888888888892</v>
      </c>
      <c r="J52" s="135">
        <v>0.40378472222222217</v>
      </c>
      <c r="K52" s="144">
        <v>0.48711805555555548</v>
      </c>
      <c r="L52" s="135">
        <v>0.5704513888888888</v>
      </c>
      <c r="M52" s="276">
        <v>0.65347222222222223</v>
      </c>
      <c r="N52" s="119">
        <v>0.73989583333333331</v>
      </c>
      <c r="O52" s="245">
        <v>0.77850694444444446</v>
      </c>
    </row>
    <row r="53" spans="1:16" x14ac:dyDescent="0.2">
      <c r="A53" s="138">
        <f t="shared" ca="1" si="4"/>
        <v>9</v>
      </c>
      <c r="B53" s="139" t="s">
        <v>196</v>
      </c>
      <c r="C53" s="140">
        <v>4.6649999618530273</v>
      </c>
      <c r="D53" s="141">
        <v>0.66499996185302734</v>
      </c>
      <c r="E53" s="142" t="s">
        <v>197</v>
      </c>
      <c r="F53" s="142" t="s">
        <v>172</v>
      </c>
      <c r="G53" s="119">
        <v>0.27152777777777776</v>
      </c>
      <c r="H53" s="119">
        <v>0.31319444444444444</v>
      </c>
      <c r="I53" s="276">
        <v>0.3520833333333333</v>
      </c>
      <c r="J53" s="135">
        <v>0.40447916666666661</v>
      </c>
      <c r="K53" s="144">
        <v>0.48781249999999993</v>
      </c>
      <c r="L53" s="135">
        <v>0.57114583333333324</v>
      </c>
      <c r="M53" s="276">
        <v>0.65416666666666667</v>
      </c>
      <c r="N53" s="119">
        <v>0.74059027777777775</v>
      </c>
      <c r="O53" s="245">
        <v>0.7792013888888889</v>
      </c>
    </row>
    <row r="54" spans="1:16" x14ac:dyDescent="0.2">
      <c r="A54" s="138">
        <f t="shared" ca="1" si="4"/>
        <v>10</v>
      </c>
      <c r="B54" s="139" t="s">
        <v>169</v>
      </c>
      <c r="C54" s="140">
        <v>5.3299999237060547</v>
      </c>
      <c r="D54" s="141">
        <v>0.35200023651123047</v>
      </c>
      <c r="E54" s="142" t="s">
        <v>198</v>
      </c>
      <c r="F54" s="142" t="s">
        <v>54</v>
      </c>
      <c r="G54" s="119">
        <v>0.27361111111111108</v>
      </c>
      <c r="H54" s="119">
        <v>0.31527777777777777</v>
      </c>
      <c r="I54" s="276">
        <v>0.35416666666666669</v>
      </c>
      <c r="J54" s="135">
        <v>0.40656249999999994</v>
      </c>
      <c r="K54" s="144">
        <v>0.48989583333333331</v>
      </c>
      <c r="L54" s="135">
        <v>0.57322916666666657</v>
      </c>
      <c r="M54" s="276">
        <v>0.65625</v>
      </c>
      <c r="N54" s="119">
        <v>0.74267361111111108</v>
      </c>
      <c r="O54" s="245">
        <v>0.78128472222222223</v>
      </c>
    </row>
    <row r="55" spans="1:16" x14ac:dyDescent="0.2">
      <c r="A55" s="138">
        <f t="shared" ca="1" si="4"/>
        <v>11</v>
      </c>
      <c r="B55" s="139" t="s">
        <v>167</v>
      </c>
      <c r="C55" s="140">
        <v>5.6820001602172852</v>
      </c>
      <c r="D55" s="141">
        <v>0.63399982452392578</v>
      </c>
      <c r="E55" s="142" t="s">
        <v>199</v>
      </c>
      <c r="F55" s="143">
        <v>6.9444444444444447E-4</v>
      </c>
      <c r="G55" s="119">
        <v>0.27430555555555552</v>
      </c>
      <c r="H55" s="119">
        <v>0.31597222222222221</v>
      </c>
      <c r="I55" s="276">
        <v>0.35486111111111113</v>
      </c>
      <c r="J55" s="135">
        <v>0.40711805555555558</v>
      </c>
      <c r="K55" s="144">
        <v>0.4904513888888889</v>
      </c>
      <c r="L55" s="135">
        <v>0.57378472222222221</v>
      </c>
      <c r="M55" s="276">
        <v>0.65694444444444444</v>
      </c>
      <c r="N55" s="119">
        <v>0.74322916666666661</v>
      </c>
      <c r="O55" s="245">
        <v>0.78184027777777776</v>
      </c>
    </row>
    <row r="56" spans="1:16" x14ac:dyDescent="0.2">
      <c r="A56" s="138">
        <f t="shared" ca="1" si="4"/>
        <v>12</v>
      </c>
      <c r="B56" s="139" t="s">
        <v>165</v>
      </c>
      <c r="C56" s="140">
        <v>6.3159999847412109</v>
      </c>
      <c r="D56" s="141">
        <v>0.7630000114440918</v>
      </c>
      <c r="E56" s="142" t="s">
        <v>200</v>
      </c>
      <c r="F56" s="142" t="s">
        <v>172</v>
      </c>
      <c r="G56" s="119">
        <v>0.27499999999999997</v>
      </c>
      <c r="H56" s="119">
        <v>0.31666666666666665</v>
      </c>
      <c r="I56" s="276">
        <v>0.35555555555555557</v>
      </c>
      <c r="J56" s="135">
        <v>0.40774305555555557</v>
      </c>
      <c r="K56" s="144">
        <v>0.49107638888888888</v>
      </c>
      <c r="L56" s="135">
        <v>0.5744097222222222</v>
      </c>
      <c r="M56" s="276">
        <v>0.65763888888888888</v>
      </c>
      <c r="N56" s="119">
        <v>0.74385416666666659</v>
      </c>
      <c r="O56" s="245">
        <v>0.78246527777777775</v>
      </c>
    </row>
    <row r="57" spans="1:16" x14ac:dyDescent="0.2">
      <c r="A57" s="138">
        <f t="shared" ca="1" si="4"/>
        <v>13</v>
      </c>
      <c r="B57" s="139" t="s">
        <v>163</v>
      </c>
      <c r="C57" s="140">
        <v>7.0789999961853027</v>
      </c>
      <c r="D57" s="141">
        <v>0.57299995422363281</v>
      </c>
      <c r="E57" s="142" t="s">
        <v>201</v>
      </c>
      <c r="F57" s="143">
        <v>6.9444444444444447E-4</v>
      </c>
      <c r="G57" s="119">
        <v>0.27708333333333335</v>
      </c>
      <c r="H57" s="119">
        <v>0.31875000000000003</v>
      </c>
      <c r="I57" s="276">
        <v>0.3576388888888889</v>
      </c>
      <c r="J57" s="135">
        <v>0.40982638888888889</v>
      </c>
      <c r="K57" s="144">
        <v>0.49315972222222221</v>
      </c>
      <c r="L57" s="135">
        <v>0.57649305555555552</v>
      </c>
      <c r="M57" s="276">
        <v>0.65972222222222221</v>
      </c>
      <c r="N57" s="119">
        <v>0.74593750000000003</v>
      </c>
      <c r="O57" s="245">
        <v>0.78454861111111107</v>
      </c>
    </row>
    <row r="58" spans="1:16" x14ac:dyDescent="0.2">
      <c r="A58" s="138">
        <f t="shared" ca="1" si="4"/>
        <v>14</v>
      </c>
      <c r="B58" s="139" t="s">
        <v>161</v>
      </c>
      <c r="C58" s="140">
        <v>7.6519999504089355</v>
      </c>
      <c r="D58" s="141">
        <v>0.62200021743774414</v>
      </c>
      <c r="E58" s="142" t="s">
        <v>202</v>
      </c>
      <c r="F58" s="142" t="s">
        <v>172</v>
      </c>
      <c r="G58" s="119">
        <v>0.27777777777777779</v>
      </c>
      <c r="H58" s="119">
        <v>0.31944444444444448</v>
      </c>
      <c r="I58" s="276">
        <v>0.35833333333333334</v>
      </c>
      <c r="J58" s="135">
        <v>0.41052083333333333</v>
      </c>
      <c r="K58" s="144">
        <v>0.49385416666666665</v>
      </c>
      <c r="L58" s="135">
        <v>0.57718749999999996</v>
      </c>
      <c r="M58" s="276">
        <v>0.66041666666666665</v>
      </c>
      <c r="N58" s="119">
        <v>0.74663194444444436</v>
      </c>
      <c r="O58" s="245">
        <v>0.78524305555555551</v>
      </c>
    </row>
    <row r="59" spans="1:16" ht="13.5" thickBot="1" x14ac:dyDescent="0.25">
      <c r="A59" s="138">
        <f t="shared" ca="1" si="4"/>
        <v>15</v>
      </c>
      <c r="B59" s="139" t="s">
        <v>177</v>
      </c>
      <c r="C59" s="140">
        <v>8.2740001678466797</v>
      </c>
      <c r="D59" s="141"/>
      <c r="E59" s="142" t="s">
        <v>189</v>
      </c>
      <c r="F59" s="142"/>
      <c r="G59" s="119">
        <v>0.27986111111111112</v>
      </c>
      <c r="H59" s="119">
        <v>0.3215277777777778</v>
      </c>
      <c r="I59" s="276">
        <v>0.36041666666666666</v>
      </c>
      <c r="J59" s="135">
        <v>0.41260416666666666</v>
      </c>
      <c r="K59" s="144">
        <v>0.49593749999999998</v>
      </c>
      <c r="L59" s="135">
        <v>0.57927083333333329</v>
      </c>
      <c r="M59" s="276">
        <v>0.66249999999999998</v>
      </c>
      <c r="N59" s="119">
        <v>0.7487152777777778</v>
      </c>
      <c r="O59" s="245">
        <v>0.78732638888888884</v>
      </c>
    </row>
    <row r="60" spans="1:16" x14ac:dyDescent="0.2">
      <c r="A60" s="170"/>
      <c r="B60" s="171"/>
      <c r="C60" s="171"/>
      <c r="D60" s="172"/>
      <c r="E60" s="194"/>
      <c r="F60" s="174" t="s">
        <v>45</v>
      </c>
      <c r="G60" s="176" t="s">
        <v>86</v>
      </c>
      <c r="H60" s="176" t="s">
        <v>86</v>
      </c>
      <c r="I60" s="176" t="s">
        <v>86</v>
      </c>
      <c r="J60" s="176" t="s">
        <v>86</v>
      </c>
      <c r="K60" s="175" t="s">
        <v>86</v>
      </c>
      <c r="L60" s="176" t="s">
        <v>86</v>
      </c>
      <c r="M60" s="176" t="s">
        <v>86</v>
      </c>
      <c r="N60" s="176" t="s">
        <v>86</v>
      </c>
      <c r="O60" s="262" t="s">
        <v>86</v>
      </c>
      <c r="P60" s="147"/>
    </row>
    <row r="61" spans="1:16" x14ac:dyDescent="0.2">
      <c r="A61" s="163"/>
      <c r="D61" s="177"/>
      <c r="E61" s="195"/>
      <c r="F61" s="179" t="s">
        <v>46</v>
      </c>
      <c r="G61" s="181">
        <v>9.0760002136230398</v>
      </c>
      <c r="H61" s="181">
        <v>9.0760002136230469</v>
      </c>
      <c r="I61" s="181">
        <v>9.0760002136230469</v>
      </c>
      <c r="J61" s="181">
        <v>9.0760002136230469</v>
      </c>
      <c r="K61" s="180">
        <v>9.0760002136230469</v>
      </c>
      <c r="L61" s="181">
        <v>9.0760002136230469</v>
      </c>
      <c r="M61" s="181">
        <v>9.0760002136230469</v>
      </c>
      <c r="N61" s="181">
        <v>9.0760002136230469</v>
      </c>
      <c r="O61" s="265">
        <v>9.0760002136230469</v>
      </c>
      <c r="P61" s="147"/>
    </row>
    <row r="62" spans="1:16" x14ac:dyDescent="0.2">
      <c r="A62" s="163"/>
      <c r="D62" s="177"/>
      <c r="E62" s="195"/>
      <c r="F62" s="179" t="s">
        <v>47</v>
      </c>
      <c r="G62" s="183">
        <v>1.6111111640930174E-2</v>
      </c>
      <c r="H62" s="183">
        <v>1.6388889153798422E-2</v>
      </c>
      <c r="I62" s="183">
        <v>1.6388889153798422E-2</v>
      </c>
      <c r="J62" s="183">
        <v>1.6388889153798422E-2</v>
      </c>
      <c r="K62" s="182">
        <v>1.6388889153798422E-2</v>
      </c>
      <c r="L62" s="183">
        <v>1.6388889153798422E-2</v>
      </c>
      <c r="M62" s="183">
        <v>1.6388889153798422E-2</v>
      </c>
      <c r="N62" s="183">
        <v>1.6388889153798422E-2</v>
      </c>
      <c r="O62" s="263">
        <v>1.6111111640930174E-2</v>
      </c>
      <c r="P62" s="147"/>
    </row>
    <row r="63" spans="1:16" ht="13.5" thickBot="1" x14ac:dyDescent="0.25">
      <c r="A63" s="184"/>
      <c r="B63" s="185"/>
      <c r="C63" s="185"/>
      <c r="D63" s="186"/>
      <c r="E63" s="329" t="s">
        <v>48</v>
      </c>
      <c r="F63" s="291"/>
      <c r="G63" s="188">
        <f t="shared" ref="G63:L63" si="5">G61/(24*IF(G62&gt;0,G62,1))</f>
        <v>23.472413573678967</v>
      </c>
      <c r="H63" s="188">
        <f t="shared" si="5"/>
        <v>23.074576441319085</v>
      </c>
      <c r="I63" s="188">
        <f t="shared" si="5"/>
        <v>23.074576441319085</v>
      </c>
      <c r="J63" s="188">
        <f t="shared" si="5"/>
        <v>23.074576441319085</v>
      </c>
      <c r="K63" s="187">
        <f t="shared" si="5"/>
        <v>23.074576441319085</v>
      </c>
      <c r="L63" s="188">
        <f t="shared" si="5"/>
        <v>23.074576441319085</v>
      </c>
      <c r="M63" s="188">
        <f>M61/(24*IF(M62&gt;0,M62,1))</f>
        <v>23.074576441319085</v>
      </c>
      <c r="N63" s="188">
        <f>N61/(24*IF(N62&gt;0,N62,1))</f>
        <v>23.074576441319085</v>
      </c>
      <c r="O63" s="264">
        <f>O61/(24*IF(O62&gt;0,O62,1))</f>
        <v>23.472413573678985</v>
      </c>
      <c r="P63" s="147"/>
    </row>
    <row r="64" spans="1:16" x14ac:dyDescent="0.2">
      <c r="A64" s="171"/>
      <c r="B64" s="171"/>
      <c r="C64" s="171"/>
      <c r="D64" s="171"/>
      <c r="E64" s="171"/>
      <c r="F64" s="171"/>
      <c r="G64" s="171"/>
      <c r="H64" s="171"/>
    </row>
    <row r="65" spans="1:5" x14ac:dyDescent="0.2">
      <c r="A65" s="196" t="s">
        <v>51</v>
      </c>
    </row>
    <row r="66" spans="1:5" x14ac:dyDescent="0.2">
      <c r="A66" s="150" t="s">
        <v>206</v>
      </c>
      <c r="C66" s="150"/>
      <c r="E66" s="150"/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3:F63"/>
    <mergeCell ref="E37:F37"/>
    <mergeCell ref="A40:F40"/>
    <mergeCell ref="A42:A44"/>
    <mergeCell ref="B42:B44"/>
    <mergeCell ref="C42:C44"/>
    <mergeCell ref="D42:D44"/>
    <mergeCell ref="E42:E44"/>
    <mergeCell ref="F42:F44"/>
  </mergeCells>
  <pageMargins left="0.19685039370078741" right="0.19685039370078741" top="0.39370078740157483" bottom="0.39370078740157483" header="0" footer="0"/>
  <pageSetup paperSize="9" scale="41" pageOrder="overThenDown" orientation="portrait" r:id="rId1"/>
  <headerFooter alignWithMargins="0"/>
  <rowBreaks count="1" manualBreakCount="1">
    <brk id="3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2">
    <pageSetUpPr fitToPage="1"/>
  </sheetPr>
  <dimension ref="A1:R66"/>
  <sheetViews>
    <sheetView topLeftCell="A19" workbookViewId="0">
      <selection activeCell="B52" sqref="B52"/>
    </sheetView>
  </sheetViews>
  <sheetFormatPr defaultRowHeight="12.75" x14ac:dyDescent="0.2"/>
  <cols>
    <col min="1" max="1" width="3.42578125" style="147" customWidth="1"/>
    <col min="2" max="2" width="19.42578125" style="147" customWidth="1"/>
    <col min="3" max="3" width="8.140625" style="147" customWidth="1"/>
    <col min="4" max="4" width="8.5703125" style="147" customWidth="1"/>
    <col min="5" max="5" width="9.5703125" style="147" customWidth="1"/>
    <col min="6" max="6" width="10" style="147" customWidth="1"/>
    <col min="7" max="17" width="6.5703125" style="147" customWidth="1"/>
    <col min="18" max="18" width="8.85546875" style="147"/>
  </cols>
  <sheetData>
    <row r="1" spans="1:14" x14ac:dyDescent="0.2">
      <c r="A1" s="145"/>
      <c r="B1" s="146"/>
      <c r="C1" s="146"/>
    </row>
    <row r="2" spans="1:14" x14ac:dyDescent="0.2">
      <c r="A2" s="148" t="s">
        <v>203</v>
      </c>
      <c r="B2" s="146"/>
      <c r="C2" s="146"/>
    </row>
    <row r="3" spans="1:14" x14ac:dyDescent="0.2">
      <c r="A3" s="149"/>
      <c r="B3" s="146"/>
      <c r="C3" s="146"/>
    </row>
    <row r="4" spans="1:14" x14ac:dyDescent="0.2">
      <c r="A4" s="145"/>
      <c r="B4" s="146" t="s">
        <v>209</v>
      </c>
      <c r="C4" s="146" t="s">
        <v>210</v>
      </c>
      <c r="H4" s="150"/>
    </row>
    <row r="5" spans="1:14" x14ac:dyDescent="0.2">
      <c r="A5" s="145"/>
      <c r="B5" s="146"/>
      <c r="C5" s="146" t="s">
        <v>211</v>
      </c>
      <c r="H5" s="150"/>
    </row>
    <row r="6" spans="1:14" x14ac:dyDescent="0.2">
      <c r="A6" s="145"/>
      <c r="B6" s="146"/>
      <c r="C6" s="146" t="s">
        <v>212</v>
      </c>
      <c r="H6" s="150"/>
    </row>
    <row r="7" spans="1:14" x14ac:dyDescent="0.2">
      <c r="A7" s="145"/>
      <c r="B7" s="146"/>
      <c r="C7" s="146"/>
      <c r="H7" s="150"/>
    </row>
    <row r="8" spans="1:14" ht="18" x14ac:dyDescent="0.25">
      <c r="C8" s="151"/>
      <c r="E8" s="152"/>
      <c r="F8" s="152"/>
      <c r="G8" s="153"/>
      <c r="H8" s="152"/>
      <c r="I8" s="152"/>
      <c r="M8" s="154"/>
    </row>
    <row r="9" spans="1:14" ht="20.25" x14ac:dyDescent="0.3">
      <c r="A9" s="292" t="s">
        <v>52</v>
      </c>
      <c r="B9" s="292"/>
      <c r="C9" s="292"/>
      <c r="D9" s="292"/>
      <c r="E9" s="292"/>
      <c r="F9" s="155" t="s">
        <v>173</v>
      </c>
      <c r="G9" s="156"/>
      <c r="H9" s="157"/>
      <c r="L9" s="158"/>
    </row>
    <row r="10" spans="1:14" ht="27.75" customHeight="1" x14ac:dyDescent="0.25">
      <c r="A10" s="293" t="s">
        <v>174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4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4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4" ht="15.75" x14ac:dyDescent="0.25">
      <c r="A13" s="146" t="s">
        <v>50</v>
      </c>
      <c r="C13" s="303" t="s">
        <v>204</v>
      </c>
      <c r="D13" s="303"/>
      <c r="E13" s="160"/>
      <c r="F13" s="160"/>
      <c r="G13" s="159"/>
      <c r="H13" s="159"/>
      <c r="I13" s="159"/>
      <c r="J13" s="159"/>
      <c r="K13" s="159"/>
      <c r="L13" s="159"/>
    </row>
    <row r="14" spans="1:14" ht="12.75" customHeight="1" thickBot="1" x14ac:dyDescent="0.25">
      <c r="J14" s="161"/>
      <c r="K14" s="161"/>
      <c r="L14" s="161"/>
    </row>
    <row r="15" spans="1:14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131" t="s">
        <v>44</v>
      </c>
      <c r="N15" s="163"/>
    </row>
    <row r="16" spans="1:14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>G16+2</f>
        <v>3</v>
      </c>
      <c r="I16" s="132">
        <f>H16+2</f>
        <v>5</v>
      </c>
      <c r="J16" s="132">
        <f>I16+2</f>
        <v>7</v>
      </c>
      <c r="K16" s="132">
        <f>J16+2</f>
        <v>9</v>
      </c>
      <c r="L16" s="132">
        <f t="shared" ref="L16:M16" si="0">K16+2</f>
        <v>11</v>
      </c>
      <c r="M16" s="132">
        <f t="shared" si="0"/>
        <v>13</v>
      </c>
      <c r="N16" s="163"/>
    </row>
    <row r="17" spans="1:14" ht="15" customHeight="1" thickBot="1" x14ac:dyDescent="0.25">
      <c r="A17" s="296"/>
      <c r="B17" s="299"/>
      <c r="C17" s="299"/>
      <c r="D17" s="299"/>
      <c r="E17" s="299"/>
      <c r="F17" s="299"/>
      <c r="G17" s="165" t="s">
        <v>176</v>
      </c>
      <c r="H17" s="133" t="s">
        <v>176</v>
      </c>
      <c r="I17" s="133" t="s">
        <v>176</v>
      </c>
      <c r="J17" s="133" t="s">
        <v>176</v>
      </c>
      <c r="K17" s="133" t="s">
        <v>176</v>
      </c>
      <c r="L17" s="133" t="s">
        <v>176</v>
      </c>
      <c r="M17" s="133" t="s">
        <v>176</v>
      </c>
      <c r="N17" s="163"/>
    </row>
    <row r="18" spans="1:14" x14ac:dyDescent="0.2">
      <c r="A18" s="166">
        <f t="shared" ref="A18:A33" ca="1" si="1">IF(B18&lt;&gt;"",OFFSET(A18,-1,0)+1,"")</f>
        <v>1</v>
      </c>
      <c r="B18" s="139" t="s">
        <v>177</v>
      </c>
      <c r="C18" s="141">
        <v>2.4000000208616257E-2</v>
      </c>
      <c r="D18" s="141">
        <v>0.61199997738003731</v>
      </c>
      <c r="E18" s="167" t="s">
        <v>178</v>
      </c>
      <c r="F18" s="168">
        <v>6.9444444444444447E-4</v>
      </c>
      <c r="G18" s="169">
        <v>0.33371527777777776</v>
      </c>
      <c r="H18" s="134">
        <v>0.41704861111111108</v>
      </c>
      <c r="I18" s="117">
        <v>0.45833333333333331</v>
      </c>
      <c r="J18" s="134">
        <v>0.58371527777777776</v>
      </c>
      <c r="K18" s="134">
        <v>0.66704861111111113</v>
      </c>
      <c r="L18" s="134">
        <v>0.70871527777777776</v>
      </c>
      <c r="M18" s="134">
        <v>0.75038194444444439</v>
      </c>
      <c r="N18" s="163"/>
    </row>
    <row r="19" spans="1:14" x14ac:dyDescent="0.2">
      <c r="A19" s="138">
        <f t="shared" ca="1" si="1"/>
        <v>2</v>
      </c>
      <c r="B19" s="139" t="s">
        <v>161</v>
      </c>
      <c r="C19" s="140">
        <v>0.63599997758865356</v>
      </c>
      <c r="D19" s="141">
        <v>0.66699999570846558</v>
      </c>
      <c r="E19" s="142" t="s">
        <v>162</v>
      </c>
      <c r="F19" s="143">
        <v>6.9444444444444447E-4</v>
      </c>
      <c r="G19" s="144">
        <v>0.33440972222222221</v>
      </c>
      <c r="H19" s="135">
        <v>0.41774305555555552</v>
      </c>
      <c r="I19" s="119">
        <v>0.45902777777777781</v>
      </c>
      <c r="J19" s="135">
        <v>0.58440972222222221</v>
      </c>
      <c r="K19" s="135">
        <v>0.66774305555555558</v>
      </c>
      <c r="L19" s="135">
        <v>0.70940972222222221</v>
      </c>
      <c r="M19" s="135">
        <v>0.75107638888888884</v>
      </c>
      <c r="N19" s="163"/>
    </row>
    <row r="20" spans="1:14" x14ac:dyDescent="0.2">
      <c r="A20" s="138">
        <f t="shared" ca="1" si="1"/>
        <v>3</v>
      </c>
      <c r="B20" s="139" t="s">
        <v>163</v>
      </c>
      <c r="C20" s="140">
        <v>1.3029999732971191</v>
      </c>
      <c r="D20" s="141">
        <v>0.72399997711181641</v>
      </c>
      <c r="E20" s="142" t="s">
        <v>164</v>
      </c>
      <c r="F20" s="143">
        <v>6.9444444444444447E-4</v>
      </c>
      <c r="G20" s="144">
        <v>0.33510416666666665</v>
      </c>
      <c r="H20" s="135">
        <v>0.41843749999999996</v>
      </c>
      <c r="I20" s="119">
        <v>0.4597222222222222</v>
      </c>
      <c r="J20" s="135">
        <v>0.58510416666666665</v>
      </c>
      <c r="K20" s="135">
        <v>0.66843750000000002</v>
      </c>
      <c r="L20" s="135">
        <v>0.71010416666666665</v>
      </c>
      <c r="M20" s="135">
        <v>0.75177083333333328</v>
      </c>
      <c r="N20" s="163"/>
    </row>
    <row r="21" spans="1:14" x14ac:dyDescent="0.2">
      <c r="A21" s="138">
        <f t="shared" ca="1" si="1"/>
        <v>4</v>
      </c>
      <c r="B21" s="139" t="s">
        <v>165</v>
      </c>
      <c r="C21" s="140">
        <v>2.0269999504089355</v>
      </c>
      <c r="D21" s="141">
        <v>0.54500007629394531</v>
      </c>
      <c r="E21" s="142" t="s">
        <v>166</v>
      </c>
      <c r="F21" s="143">
        <v>6.9444444444444447E-4</v>
      </c>
      <c r="G21" s="144">
        <v>0.33607638888888886</v>
      </c>
      <c r="H21" s="135">
        <v>0.41940972222222217</v>
      </c>
      <c r="I21" s="119">
        <v>0.4604166666666667</v>
      </c>
      <c r="J21" s="135">
        <v>0.5860763888888888</v>
      </c>
      <c r="K21" s="135">
        <v>0.66940972222222217</v>
      </c>
      <c r="L21" s="135">
        <v>0.7110763888888888</v>
      </c>
      <c r="M21" s="135">
        <v>0.75274305555555554</v>
      </c>
      <c r="N21" s="163"/>
    </row>
    <row r="22" spans="1:14" x14ac:dyDescent="0.2">
      <c r="A22" s="138">
        <f t="shared" ca="1" si="1"/>
        <v>5</v>
      </c>
      <c r="B22" s="139" t="s">
        <v>167</v>
      </c>
      <c r="C22" s="140">
        <v>2.5720000267028809</v>
      </c>
      <c r="D22" s="141">
        <v>0.3320000171661377</v>
      </c>
      <c r="E22" s="142" t="s">
        <v>168</v>
      </c>
      <c r="F22" s="143">
        <v>6.9444444444444447E-4</v>
      </c>
      <c r="G22" s="144">
        <v>0.33677083333333335</v>
      </c>
      <c r="H22" s="135">
        <v>0.42010416666666661</v>
      </c>
      <c r="I22" s="119">
        <v>0.46111111111111108</v>
      </c>
      <c r="J22" s="135">
        <v>0.58677083333333324</v>
      </c>
      <c r="K22" s="135">
        <v>0.67010416666666661</v>
      </c>
      <c r="L22" s="135">
        <v>0.71177083333333335</v>
      </c>
      <c r="M22" s="135">
        <v>0.75343749999999998</v>
      </c>
      <c r="N22" s="163"/>
    </row>
    <row r="23" spans="1:14" x14ac:dyDescent="0.2">
      <c r="A23" s="138">
        <f t="shared" ca="1" si="1"/>
        <v>6</v>
      </c>
      <c r="B23" s="139" t="s">
        <v>169</v>
      </c>
      <c r="C23" s="140">
        <v>2.9040000438690186</v>
      </c>
      <c r="D23" s="141">
        <v>0.52499985694885254</v>
      </c>
      <c r="E23" s="142" t="s">
        <v>170</v>
      </c>
      <c r="F23" s="143">
        <v>1.3888888888888889E-3</v>
      </c>
      <c r="G23" s="144">
        <v>0.33718750000000003</v>
      </c>
      <c r="H23" s="135">
        <v>0.42052083333333329</v>
      </c>
      <c r="I23" s="119">
        <v>0.46180555555555558</v>
      </c>
      <c r="J23" s="135">
        <v>0.58718749999999997</v>
      </c>
      <c r="K23" s="135">
        <v>0.67052083333333334</v>
      </c>
      <c r="L23" s="135">
        <v>0.71218749999999997</v>
      </c>
      <c r="M23" s="135">
        <v>0.7538541666666666</v>
      </c>
      <c r="N23" s="163"/>
    </row>
    <row r="24" spans="1:14" x14ac:dyDescent="0.2">
      <c r="A24" s="138">
        <f t="shared" ca="1" si="1"/>
        <v>7</v>
      </c>
      <c r="B24" s="139" t="s">
        <v>146</v>
      </c>
      <c r="C24" s="140">
        <v>3.4289999008178711</v>
      </c>
      <c r="D24" s="141">
        <v>0.70599985122680664</v>
      </c>
      <c r="E24" s="142" t="s">
        <v>147</v>
      </c>
      <c r="F24" s="143">
        <v>1.3888888888888889E-3</v>
      </c>
      <c r="G24" s="144">
        <v>0.33857638888888891</v>
      </c>
      <c r="H24" s="135">
        <v>0.42190972222222217</v>
      </c>
      <c r="I24" s="119">
        <v>0.46319444444444446</v>
      </c>
      <c r="J24" s="135">
        <v>0.58857638888888886</v>
      </c>
      <c r="K24" s="135">
        <v>0.67190972222222223</v>
      </c>
      <c r="L24" s="135">
        <v>0.71357638888888886</v>
      </c>
      <c r="M24" s="135">
        <v>0.75524305555555549</v>
      </c>
      <c r="N24" s="163"/>
    </row>
    <row r="25" spans="1:14" x14ac:dyDescent="0.2">
      <c r="A25" s="138">
        <f t="shared" ca="1" si="1"/>
        <v>8</v>
      </c>
      <c r="B25" s="139" t="s">
        <v>66</v>
      </c>
      <c r="C25" s="140">
        <v>4.1349997520446777</v>
      </c>
      <c r="D25" s="141">
        <v>0.55000019073486328</v>
      </c>
      <c r="E25" s="142" t="s">
        <v>67</v>
      </c>
      <c r="F25" s="143">
        <v>6.9444444444444447E-4</v>
      </c>
      <c r="G25" s="144">
        <v>0.3399652777777778</v>
      </c>
      <c r="H25" s="135">
        <v>0.42329861111111106</v>
      </c>
      <c r="I25" s="119">
        <v>0.46458333333333335</v>
      </c>
      <c r="J25" s="135">
        <v>0.58996527777777774</v>
      </c>
      <c r="K25" s="135">
        <v>0.67329861111111111</v>
      </c>
      <c r="L25" s="135">
        <v>0.71496527777777774</v>
      </c>
      <c r="M25" s="135">
        <v>0.75663194444444437</v>
      </c>
      <c r="N25" s="163"/>
    </row>
    <row r="26" spans="1:14" x14ac:dyDescent="0.2">
      <c r="A26" s="138">
        <f t="shared" ca="1" si="1"/>
        <v>9</v>
      </c>
      <c r="B26" s="139" t="s">
        <v>68</v>
      </c>
      <c r="C26" s="140">
        <v>4.684999942779541</v>
      </c>
      <c r="D26" s="141">
        <v>0.49300003051757813</v>
      </c>
      <c r="E26" s="142" t="s">
        <v>69</v>
      </c>
      <c r="F26" s="143">
        <v>6.9444444444444447E-4</v>
      </c>
      <c r="G26" s="144">
        <v>0.34065972222222224</v>
      </c>
      <c r="H26" s="135">
        <v>0.4239930555555555</v>
      </c>
      <c r="I26" s="119">
        <v>0.46527777777777773</v>
      </c>
      <c r="J26" s="135">
        <v>0.59065972222222218</v>
      </c>
      <c r="K26" s="135">
        <v>0.67399305555555555</v>
      </c>
      <c r="L26" s="135">
        <v>0.71565972222222218</v>
      </c>
      <c r="M26" s="135">
        <v>0.75732638888888881</v>
      </c>
      <c r="N26" s="163"/>
    </row>
    <row r="27" spans="1:14" x14ac:dyDescent="0.2">
      <c r="A27" s="138">
        <f t="shared" ca="1" si="1"/>
        <v>10</v>
      </c>
      <c r="B27" s="139" t="s">
        <v>70</v>
      </c>
      <c r="C27" s="140">
        <v>5.1779999732971191</v>
      </c>
      <c r="D27" s="141">
        <v>0.59100008010864258</v>
      </c>
      <c r="E27" s="142" t="s">
        <v>71</v>
      </c>
      <c r="F27" s="143">
        <v>1.3888888888888889E-3</v>
      </c>
      <c r="G27" s="144">
        <v>0.34135416666666668</v>
      </c>
      <c r="H27" s="135">
        <v>0.4246875</v>
      </c>
      <c r="I27" s="119">
        <v>0.46597222222222223</v>
      </c>
      <c r="J27" s="135">
        <v>0.59135416666666663</v>
      </c>
      <c r="K27" s="135">
        <v>0.6746875</v>
      </c>
      <c r="L27" s="135">
        <v>0.71635416666666663</v>
      </c>
      <c r="M27" s="135">
        <v>0.75802083333333325</v>
      </c>
      <c r="N27" s="163"/>
    </row>
    <row r="28" spans="1:14" x14ac:dyDescent="0.2">
      <c r="A28" s="138">
        <f t="shared" ca="1" si="1"/>
        <v>11</v>
      </c>
      <c r="B28" s="139" t="s">
        <v>179</v>
      </c>
      <c r="C28" s="140">
        <v>5.7690000534057617</v>
      </c>
      <c r="D28" s="141">
        <v>0.62400007247924805</v>
      </c>
      <c r="E28" s="142" t="s">
        <v>180</v>
      </c>
      <c r="F28" s="143">
        <v>6.9444444444444447E-4</v>
      </c>
      <c r="G28" s="144">
        <v>0.34274305555555556</v>
      </c>
      <c r="H28" s="135">
        <v>0.42607638888888888</v>
      </c>
      <c r="I28" s="119">
        <v>0.46736111111111112</v>
      </c>
      <c r="J28" s="135">
        <v>0.59274305555555551</v>
      </c>
      <c r="K28" s="135">
        <v>0.67607638888888888</v>
      </c>
      <c r="L28" s="135">
        <v>0.71774305555555551</v>
      </c>
      <c r="M28" s="135">
        <v>0.75940972222222214</v>
      </c>
      <c r="N28" s="163"/>
    </row>
    <row r="29" spans="1:14" x14ac:dyDescent="0.2">
      <c r="A29" s="138">
        <f t="shared" ca="1" si="1"/>
        <v>12</v>
      </c>
      <c r="B29" s="139" t="s">
        <v>181</v>
      </c>
      <c r="C29" s="140">
        <v>6.3930001258850098</v>
      </c>
      <c r="D29" s="141">
        <v>0.44199991226196289</v>
      </c>
      <c r="E29" s="142" t="s">
        <v>182</v>
      </c>
      <c r="F29" s="143">
        <v>1.3888888888888889E-3</v>
      </c>
      <c r="G29" s="144">
        <v>0.34343750000000001</v>
      </c>
      <c r="H29" s="135">
        <v>0.42677083333333332</v>
      </c>
      <c r="I29" s="119">
        <v>0.4680555555555555</v>
      </c>
      <c r="J29" s="135">
        <v>0.59343749999999995</v>
      </c>
      <c r="K29" s="135">
        <v>0.67677083333333332</v>
      </c>
      <c r="L29" s="135">
        <v>0.71843749999999995</v>
      </c>
      <c r="M29" s="135">
        <v>0.76010416666666658</v>
      </c>
      <c r="N29" s="163"/>
    </row>
    <row r="30" spans="1:14" x14ac:dyDescent="0.2">
      <c r="A30" s="138">
        <f t="shared" ca="1" si="1"/>
        <v>13</v>
      </c>
      <c r="B30" s="139" t="s">
        <v>183</v>
      </c>
      <c r="C30" s="140">
        <v>6.8350000381469727</v>
      </c>
      <c r="D30" s="141">
        <v>0.57499980926513672</v>
      </c>
      <c r="E30" s="142" t="s">
        <v>184</v>
      </c>
      <c r="F30" s="143">
        <v>2.0833333333333333E-3</v>
      </c>
      <c r="G30" s="144">
        <v>0.34482638888888889</v>
      </c>
      <c r="H30" s="135">
        <v>0.42815972222222221</v>
      </c>
      <c r="I30" s="119">
        <v>0.4694444444444445</v>
      </c>
      <c r="J30" s="135">
        <v>0.59482638888888884</v>
      </c>
      <c r="K30" s="135">
        <v>0.67815972222222221</v>
      </c>
      <c r="L30" s="135">
        <v>0.71982638888888884</v>
      </c>
      <c r="M30" s="135">
        <v>0.76149305555555558</v>
      </c>
      <c r="N30" s="163"/>
    </row>
    <row r="31" spans="1:14" x14ac:dyDescent="0.2">
      <c r="A31" s="138">
        <f t="shared" ca="1" si="1"/>
        <v>14</v>
      </c>
      <c r="B31" s="139" t="s">
        <v>185</v>
      </c>
      <c r="C31" s="140">
        <v>7.4099998474121094</v>
      </c>
      <c r="D31" s="141">
        <v>0.53200006484985352</v>
      </c>
      <c r="E31" s="142" t="s">
        <v>186</v>
      </c>
      <c r="F31" s="143">
        <v>1.3888888888888889E-3</v>
      </c>
      <c r="G31" s="144">
        <v>0.34690972222222222</v>
      </c>
      <c r="H31" s="135">
        <v>0.43024305555555553</v>
      </c>
      <c r="I31" s="119">
        <v>0.47152777777777777</v>
      </c>
      <c r="J31" s="135">
        <v>0.59690972222222216</v>
      </c>
      <c r="K31" s="135">
        <v>0.68024305555555553</v>
      </c>
      <c r="L31" s="135">
        <v>0.72190972222222216</v>
      </c>
      <c r="M31" s="135">
        <v>0.7635763888888889</v>
      </c>
      <c r="N31" s="163"/>
    </row>
    <row r="32" spans="1:14" x14ac:dyDescent="0.2">
      <c r="A32" s="138">
        <f t="shared" ca="1" si="1"/>
        <v>15</v>
      </c>
      <c r="B32" s="139" t="s">
        <v>187</v>
      </c>
      <c r="C32" s="140">
        <v>7.9419999122619629</v>
      </c>
      <c r="D32" s="141">
        <v>0.74399995803833008</v>
      </c>
      <c r="E32" s="142" t="s">
        <v>188</v>
      </c>
      <c r="F32" s="143">
        <v>2.0833333333333333E-3</v>
      </c>
      <c r="G32" s="144">
        <v>0.3482986111111111</v>
      </c>
      <c r="H32" s="135">
        <v>0.43163194444444442</v>
      </c>
      <c r="I32" s="119">
        <v>0.47291666666666665</v>
      </c>
      <c r="J32" s="135">
        <v>0.59829861111111104</v>
      </c>
      <c r="K32" s="135">
        <v>0.68163194444444442</v>
      </c>
      <c r="L32" s="135">
        <v>0.72329861111111104</v>
      </c>
      <c r="M32" s="135">
        <v>0.76496527777777779</v>
      </c>
      <c r="N32" s="163"/>
    </row>
    <row r="33" spans="1:14" ht="13.5" thickBot="1" x14ac:dyDescent="0.25">
      <c r="A33" s="138">
        <f t="shared" ca="1" si="1"/>
        <v>16</v>
      </c>
      <c r="B33" s="139" t="s">
        <v>177</v>
      </c>
      <c r="C33" s="140">
        <v>8.685999870300293</v>
      </c>
      <c r="D33" s="141">
        <v>-8.6619998700916767</v>
      </c>
      <c r="E33" s="142" t="s">
        <v>189</v>
      </c>
      <c r="F33" s="142"/>
      <c r="G33" s="144">
        <v>0.35038194444444443</v>
      </c>
      <c r="H33" s="135">
        <v>0.43371527777777774</v>
      </c>
      <c r="I33" s="119">
        <v>0.47500000000000003</v>
      </c>
      <c r="J33" s="135">
        <v>0.60038194444444437</v>
      </c>
      <c r="K33" s="135">
        <v>0.68371527777777774</v>
      </c>
      <c r="L33" s="135">
        <v>0.72538194444444437</v>
      </c>
      <c r="M33" s="135">
        <v>0.76704861111111111</v>
      </c>
      <c r="N33" s="163"/>
    </row>
    <row r="34" spans="1:14" x14ac:dyDescent="0.2">
      <c r="A34" s="170"/>
      <c r="B34" s="171"/>
      <c r="C34" s="171"/>
      <c r="D34" s="172"/>
      <c r="E34" s="173"/>
      <c r="F34" s="174" t="s">
        <v>45</v>
      </c>
      <c r="G34" s="175" t="s">
        <v>101</v>
      </c>
      <c r="H34" s="176" t="s">
        <v>101</v>
      </c>
      <c r="I34" s="176" t="s">
        <v>101</v>
      </c>
      <c r="J34" s="176" t="s">
        <v>101</v>
      </c>
      <c r="K34" s="176" t="s">
        <v>101</v>
      </c>
      <c r="L34" s="176" t="s">
        <v>101</v>
      </c>
      <c r="M34" s="176" t="s">
        <v>101</v>
      </c>
      <c r="N34" s="163"/>
    </row>
    <row r="35" spans="1:14" x14ac:dyDescent="0.2">
      <c r="A35" s="163"/>
      <c r="D35" s="177"/>
      <c r="E35" s="178"/>
      <c r="F35" s="179" t="s">
        <v>46</v>
      </c>
      <c r="G35" s="180">
        <v>9.4879999160766602</v>
      </c>
      <c r="H35" s="181">
        <v>9.4879999160766602</v>
      </c>
      <c r="I35" s="181">
        <v>9.4879999160766602</v>
      </c>
      <c r="J35" s="181">
        <v>9.4879999160766602</v>
      </c>
      <c r="K35" s="181">
        <v>9.4879999160766602</v>
      </c>
      <c r="L35" s="181">
        <v>9.4879999160766602</v>
      </c>
      <c r="M35" s="181">
        <v>9.4879999160766602</v>
      </c>
      <c r="N35" s="163"/>
    </row>
    <row r="36" spans="1:14" x14ac:dyDescent="0.2">
      <c r="A36" s="163"/>
      <c r="D36" s="177"/>
      <c r="E36" s="178"/>
      <c r="F36" s="179" t="s">
        <v>47</v>
      </c>
      <c r="G36" s="182">
        <v>1.6666666666666666E-2</v>
      </c>
      <c r="H36" s="183">
        <v>1.6666666666666666E-2</v>
      </c>
      <c r="I36" s="183">
        <v>1.6666666666666666E-2</v>
      </c>
      <c r="J36" s="183">
        <v>1.6666666666666666E-2</v>
      </c>
      <c r="K36" s="183">
        <v>1.6666666666666666E-2</v>
      </c>
      <c r="L36" s="183">
        <v>1.6666666666666666E-2</v>
      </c>
      <c r="M36" s="183">
        <v>1.6666666666666666E-2</v>
      </c>
      <c r="N36" s="163"/>
    </row>
    <row r="37" spans="1:14" ht="13.5" thickBot="1" x14ac:dyDescent="0.25">
      <c r="A37" s="184"/>
      <c r="B37" s="185"/>
      <c r="C37" s="185"/>
      <c r="D37" s="186"/>
      <c r="E37" s="334" t="s">
        <v>48</v>
      </c>
      <c r="F37" s="291"/>
      <c r="G37" s="187">
        <f t="shared" ref="G37:M37" si="2">G35/(24*IF(G36&gt;0,G36,1))</f>
        <v>23.71999979019165</v>
      </c>
      <c r="H37" s="188">
        <f t="shared" si="2"/>
        <v>23.71999979019165</v>
      </c>
      <c r="I37" s="188">
        <f t="shared" si="2"/>
        <v>23.71999979019165</v>
      </c>
      <c r="J37" s="188">
        <f t="shared" si="2"/>
        <v>23.71999979019165</v>
      </c>
      <c r="K37" s="188">
        <f t="shared" si="2"/>
        <v>23.71999979019165</v>
      </c>
      <c r="L37" s="188">
        <f t="shared" si="2"/>
        <v>23.71999979019165</v>
      </c>
      <c r="M37" s="188">
        <f t="shared" si="2"/>
        <v>23.71999979019165</v>
      </c>
      <c r="N37" s="163"/>
    </row>
    <row r="38" spans="1:14" ht="18" x14ac:dyDescent="0.25">
      <c r="A38" s="171"/>
      <c r="B38" s="171"/>
      <c r="C38" s="189"/>
      <c r="D38" s="171"/>
      <c r="E38" s="190"/>
      <c r="F38" s="190"/>
      <c r="G38" s="191"/>
      <c r="H38" s="190"/>
      <c r="I38" s="152"/>
      <c r="M38" s="154"/>
    </row>
    <row r="39" spans="1:14" ht="20.25" x14ac:dyDescent="0.3">
      <c r="C39" s="192"/>
      <c r="D39" s="156"/>
      <c r="E39" s="193"/>
      <c r="F39" s="155" t="str">
        <f>F9</f>
        <v>Nr.3</v>
      </c>
      <c r="G39" s="156"/>
      <c r="H39" s="157"/>
      <c r="L39" s="158"/>
    </row>
    <row r="40" spans="1:14" ht="27.75" customHeight="1" x14ac:dyDescent="0.25">
      <c r="A40" s="293" t="s">
        <v>190</v>
      </c>
      <c r="B40" s="293"/>
      <c r="C40" s="293"/>
      <c r="D40" s="293"/>
      <c r="E40" s="293"/>
      <c r="F40" s="293"/>
      <c r="G40" s="159"/>
      <c r="H40" s="159"/>
      <c r="I40" s="159"/>
      <c r="J40" s="159"/>
      <c r="K40" s="159"/>
      <c r="L40" s="159"/>
    </row>
    <row r="41" spans="1:14" ht="12.75" customHeight="1" thickBot="1" x14ac:dyDescent="0.25">
      <c r="J41" s="161"/>
      <c r="K41" s="161"/>
      <c r="L41" s="161"/>
    </row>
    <row r="42" spans="1:14" ht="13.35" customHeight="1" x14ac:dyDescent="0.2">
      <c r="A42" s="330" t="s">
        <v>0</v>
      </c>
      <c r="B42" s="332" t="s">
        <v>39</v>
      </c>
      <c r="C42" s="332" t="s">
        <v>40</v>
      </c>
      <c r="D42" s="297" t="s">
        <v>41</v>
      </c>
      <c r="E42" s="332" t="s">
        <v>42</v>
      </c>
      <c r="F42" s="332" t="s">
        <v>43</v>
      </c>
      <c r="G42" s="162" t="s">
        <v>44</v>
      </c>
      <c r="H42" s="131" t="s">
        <v>44</v>
      </c>
      <c r="I42" s="131" t="s">
        <v>44</v>
      </c>
      <c r="J42" s="131" t="s">
        <v>44</v>
      </c>
      <c r="K42" s="131" t="s">
        <v>44</v>
      </c>
      <c r="L42" s="162" t="s">
        <v>44</v>
      </c>
    </row>
    <row r="43" spans="1:14" x14ac:dyDescent="0.2">
      <c r="A43" s="295"/>
      <c r="B43" s="298"/>
      <c r="C43" s="298"/>
      <c r="D43" s="298"/>
      <c r="E43" s="298"/>
      <c r="F43" s="298"/>
      <c r="G43" s="164">
        <v>2</v>
      </c>
      <c r="H43" s="132">
        <f>G43+2</f>
        <v>4</v>
      </c>
      <c r="I43" s="132">
        <f>H43+2</f>
        <v>6</v>
      </c>
      <c r="J43" s="132">
        <f>I43+2</f>
        <v>8</v>
      </c>
      <c r="K43" s="132">
        <f>J43+2</f>
        <v>10</v>
      </c>
      <c r="L43" s="164">
        <f t="shared" ref="L43" si="3">K43+2</f>
        <v>12</v>
      </c>
    </row>
    <row r="44" spans="1:14" ht="15" customHeight="1" thickBot="1" x14ac:dyDescent="0.25">
      <c r="A44" s="331"/>
      <c r="B44" s="333"/>
      <c r="C44" s="333"/>
      <c r="D44" s="299"/>
      <c r="E44" s="333"/>
      <c r="F44" s="333"/>
      <c r="G44" s="165" t="s">
        <v>175</v>
      </c>
      <c r="H44" s="133" t="s">
        <v>176</v>
      </c>
      <c r="I44" s="133" t="s">
        <v>176</v>
      </c>
      <c r="J44" s="133" t="s">
        <v>176</v>
      </c>
      <c r="K44" s="133" t="s">
        <v>176</v>
      </c>
      <c r="L44" s="165" t="s">
        <v>176</v>
      </c>
    </row>
    <row r="45" spans="1:14" x14ac:dyDescent="0.2">
      <c r="A45" s="166">
        <f t="shared" ref="A45:A59" ca="1" si="4">IF(B45&lt;&gt;"",OFFSET(A45,-1,0)+1,"")</f>
        <v>1</v>
      </c>
      <c r="B45" s="139" t="s">
        <v>177</v>
      </c>
      <c r="C45" s="141">
        <v>2.4000000208616257E-2</v>
      </c>
      <c r="D45" s="141">
        <v>0.76399998739361763</v>
      </c>
      <c r="E45" s="167" t="s">
        <v>178</v>
      </c>
      <c r="F45" s="168">
        <v>1.3888888888888889E-3</v>
      </c>
      <c r="G45" s="169">
        <v>0.35454861111111113</v>
      </c>
      <c r="H45" s="134">
        <v>0.4375</v>
      </c>
      <c r="I45" s="117">
        <v>0.47916666666666669</v>
      </c>
      <c r="J45" s="134">
        <v>0.60454861111111113</v>
      </c>
      <c r="K45" s="134">
        <v>0.68788194444444439</v>
      </c>
      <c r="L45" s="169">
        <v>0.72954861111111113</v>
      </c>
    </row>
    <row r="46" spans="1:14" x14ac:dyDescent="0.2">
      <c r="A46" s="138">
        <f t="shared" ca="1" si="4"/>
        <v>2</v>
      </c>
      <c r="B46" s="139" t="s">
        <v>187</v>
      </c>
      <c r="C46" s="140">
        <v>0.78799998760223389</v>
      </c>
      <c r="D46" s="141">
        <v>0.53500008583068848</v>
      </c>
      <c r="E46" s="142" t="s">
        <v>191</v>
      </c>
      <c r="F46" s="143">
        <v>6.9444444444444447E-4</v>
      </c>
      <c r="G46" s="144">
        <v>0.35593749999999996</v>
      </c>
      <c r="H46" s="135">
        <v>0.43927083333333333</v>
      </c>
      <c r="I46" s="119">
        <v>0.48055555555555557</v>
      </c>
      <c r="J46" s="135">
        <v>0.60593750000000002</v>
      </c>
      <c r="K46" s="135">
        <v>0.68927083333333339</v>
      </c>
      <c r="L46" s="144">
        <v>0.73093750000000002</v>
      </c>
    </row>
    <row r="47" spans="1:14" x14ac:dyDescent="0.2">
      <c r="A47" s="138">
        <f t="shared" ca="1" si="4"/>
        <v>3</v>
      </c>
      <c r="B47" s="139" t="s">
        <v>185</v>
      </c>
      <c r="C47" s="140">
        <v>1.3230000734329224</v>
      </c>
      <c r="D47" s="141">
        <v>0.59700000286102295</v>
      </c>
      <c r="E47" s="142" t="s">
        <v>192</v>
      </c>
      <c r="F47" s="143">
        <v>6.9444444444444447E-4</v>
      </c>
      <c r="G47" s="144">
        <v>0.35649305555555549</v>
      </c>
      <c r="H47" s="135">
        <v>0.43982638888888892</v>
      </c>
      <c r="I47" s="119">
        <v>0.48125000000000001</v>
      </c>
      <c r="J47" s="135">
        <v>0.60649305555555555</v>
      </c>
      <c r="K47" s="135">
        <v>0.68982638888888881</v>
      </c>
      <c r="L47" s="144">
        <v>0.73149305555555544</v>
      </c>
    </row>
    <row r="48" spans="1:14" x14ac:dyDescent="0.2">
      <c r="A48" s="138">
        <f t="shared" ca="1" si="4"/>
        <v>4</v>
      </c>
      <c r="B48" s="139" t="s">
        <v>183</v>
      </c>
      <c r="C48" s="140">
        <v>1.9200000762939453</v>
      </c>
      <c r="D48" s="141">
        <v>0.52499985694885254</v>
      </c>
      <c r="E48" s="142" t="s">
        <v>193</v>
      </c>
      <c r="F48" s="143">
        <v>6.9444444444444447E-4</v>
      </c>
      <c r="G48" s="144">
        <v>0.35732638888888885</v>
      </c>
      <c r="H48" s="135">
        <v>0.44065972222222222</v>
      </c>
      <c r="I48" s="119">
        <v>0.48194444444444445</v>
      </c>
      <c r="J48" s="135">
        <v>0.6073263888888889</v>
      </c>
      <c r="K48" s="135">
        <v>0.69065972222222216</v>
      </c>
      <c r="L48" s="144">
        <v>0.7323263888888889</v>
      </c>
    </row>
    <row r="49" spans="1:12" x14ac:dyDescent="0.2">
      <c r="A49" s="138">
        <f t="shared" ca="1" si="4"/>
        <v>5</v>
      </c>
      <c r="B49" s="139" t="s">
        <v>181</v>
      </c>
      <c r="C49" s="140">
        <v>2.4449999332427979</v>
      </c>
      <c r="D49" s="141">
        <v>0.54900002479553223</v>
      </c>
      <c r="E49" s="142" t="s">
        <v>194</v>
      </c>
      <c r="F49" s="143">
        <v>6.9444444444444447E-4</v>
      </c>
      <c r="G49" s="144">
        <v>0.35788194444444438</v>
      </c>
      <c r="H49" s="135">
        <v>0.4412152777777778</v>
      </c>
      <c r="I49" s="119">
        <v>0.4826388888888889</v>
      </c>
      <c r="J49" s="135">
        <v>0.60788194444444443</v>
      </c>
      <c r="K49" s="135">
        <v>0.6912152777777778</v>
      </c>
      <c r="L49" s="144">
        <v>0.73288194444444443</v>
      </c>
    </row>
    <row r="50" spans="1:12" x14ac:dyDescent="0.2">
      <c r="A50" s="138">
        <f t="shared" ca="1" si="4"/>
        <v>6</v>
      </c>
      <c r="B50" s="139" t="s">
        <v>179</v>
      </c>
      <c r="C50" s="140">
        <v>2.9939999580383301</v>
      </c>
      <c r="D50" s="141">
        <v>0.60199999809265137</v>
      </c>
      <c r="E50" s="142" t="s">
        <v>195</v>
      </c>
      <c r="F50" s="143">
        <v>2.0833333333333333E-3</v>
      </c>
      <c r="G50" s="144">
        <v>0.35843749999999996</v>
      </c>
      <c r="H50" s="135">
        <v>0.44177083333333328</v>
      </c>
      <c r="I50" s="119">
        <v>0.48333333333333334</v>
      </c>
      <c r="J50" s="135">
        <v>0.60843749999999996</v>
      </c>
      <c r="K50" s="135">
        <v>0.69177083333333333</v>
      </c>
      <c r="L50" s="144">
        <v>0.73343749999999985</v>
      </c>
    </row>
    <row r="51" spans="1:12" customFormat="1" x14ac:dyDescent="0.2">
      <c r="A51" s="103">
        <f t="shared" ca="1" si="4"/>
        <v>7</v>
      </c>
      <c r="B51" s="4" t="s">
        <v>94</v>
      </c>
      <c r="C51" s="104">
        <v>3.5959999561309814</v>
      </c>
      <c r="D51" s="35">
        <v>0.55800032615661621</v>
      </c>
      <c r="E51" s="17" t="s">
        <v>95</v>
      </c>
      <c r="F51" s="126">
        <v>1.3888888888888889E-3</v>
      </c>
      <c r="G51" s="118">
        <v>0.36107638888888882</v>
      </c>
      <c r="H51" s="119">
        <v>0.44440972222222225</v>
      </c>
      <c r="I51" s="119">
        <v>0.48541666666666666</v>
      </c>
      <c r="J51" s="119">
        <v>0.61107638888888893</v>
      </c>
      <c r="K51" s="119">
        <v>0.69440972222222219</v>
      </c>
      <c r="L51" s="118">
        <v>0.73607638888888893</v>
      </c>
    </row>
    <row r="52" spans="1:12" x14ac:dyDescent="0.2">
      <c r="A52" s="138">
        <f t="shared" ca="1" si="4"/>
        <v>8</v>
      </c>
      <c r="B52" s="139" t="s">
        <v>220</v>
      </c>
      <c r="C52" s="140">
        <v>4.1540002822875977</v>
      </c>
      <c r="D52" s="141">
        <v>0.51099967956542969</v>
      </c>
      <c r="E52" s="142" t="s">
        <v>96</v>
      </c>
      <c r="F52" s="143">
        <v>6.9444444444444447E-4</v>
      </c>
      <c r="G52" s="144">
        <v>0.36211805555555548</v>
      </c>
      <c r="H52" s="135">
        <v>0.44545138888888891</v>
      </c>
      <c r="I52" s="119">
        <v>0.48680555555555555</v>
      </c>
      <c r="J52" s="135">
        <v>0.61211805555555554</v>
      </c>
      <c r="K52" s="135">
        <v>0.69545138888888891</v>
      </c>
      <c r="L52" s="144">
        <v>0.73711805555555554</v>
      </c>
    </row>
    <row r="53" spans="1:12" x14ac:dyDescent="0.2">
      <c r="A53" s="138">
        <f t="shared" ca="1" si="4"/>
        <v>9</v>
      </c>
      <c r="B53" s="139" t="s">
        <v>196</v>
      </c>
      <c r="C53" s="140">
        <v>4.6649999618530273</v>
      </c>
      <c r="D53" s="141">
        <v>0.66499996185302734</v>
      </c>
      <c r="E53" s="142" t="s">
        <v>197</v>
      </c>
      <c r="F53" s="143">
        <v>2.0833333333333333E-3</v>
      </c>
      <c r="G53" s="144">
        <v>0.36281249999999993</v>
      </c>
      <c r="H53" s="135">
        <v>0.4461458333333333</v>
      </c>
      <c r="I53" s="119">
        <v>0.48749999999999999</v>
      </c>
      <c r="J53" s="135">
        <v>0.61281249999999998</v>
      </c>
      <c r="K53" s="135">
        <v>0.69614583333333335</v>
      </c>
      <c r="L53" s="144">
        <v>0.73781249999999998</v>
      </c>
    </row>
    <row r="54" spans="1:12" x14ac:dyDescent="0.2">
      <c r="A54" s="138">
        <f t="shared" ca="1" si="4"/>
        <v>10</v>
      </c>
      <c r="B54" s="139" t="s">
        <v>169</v>
      </c>
      <c r="C54" s="140">
        <v>5.3299999237060547</v>
      </c>
      <c r="D54" s="141">
        <v>0.35200023651123047</v>
      </c>
      <c r="E54" s="142" t="s">
        <v>198</v>
      </c>
      <c r="F54" s="143">
        <v>6.9444444444444447E-4</v>
      </c>
      <c r="G54" s="144">
        <v>0.36489583333333331</v>
      </c>
      <c r="H54" s="135">
        <v>0.44822916666666668</v>
      </c>
      <c r="I54" s="119">
        <v>0.48958333333333331</v>
      </c>
      <c r="J54" s="135">
        <v>0.61489583333333331</v>
      </c>
      <c r="K54" s="135">
        <v>0.69822916666666668</v>
      </c>
      <c r="L54" s="144">
        <v>0.73989583333333342</v>
      </c>
    </row>
    <row r="55" spans="1:12" x14ac:dyDescent="0.2">
      <c r="A55" s="138">
        <f t="shared" ca="1" si="4"/>
        <v>11</v>
      </c>
      <c r="B55" s="139" t="s">
        <v>167</v>
      </c>
      <c r="C55" s="140">
        <v>5.6820001602172852</v>
      </c>
      <c r="D55" s="141">
        <v>0.63399982452392578</v>
      </c>
      <c r="E55" s="142" t="s">
        <v>199</v>
      </c>
      <c r="F55" s="143">
        <v>6.9444444444444447E-4</v>
      </c>
      <c r="G55" s="144">
        <v>0.3654513888888889</v>
      </c>
      <c r="H55" s="135">
        <v>0.44878472222222227</v>
      </c>
      <c r="I55" s="119">
        <v>0.49027777777777781</v>
      </c>
      <c r="J55" s="135">
        <v>0.61545138888888895</v>
      </c>
      <c r="K55" s="135">
        <v>0.69878472222222221</v>
      </c>
      <c r="L55" s="144">
        <v>0.74045138888888884</v>
      </c>
    </row>
    <row r="56" spans="1:12" x14ac:dyDescent="0.2">
      <c r="A56" s="138">
        <f t="shared" ca="1" si="4"/>
        <v>12</v>
      </c>
      <c r="B56" s="139" t="s">
        <v>165</v>
      </c>
      <c r="C56" s="140">
        <v>6.3159999847412109</v>
      </c>
      <c r="D56" s="141">
        <v>0.7630000114440918</v>
      </c>
      <c r="E56" s="142" t="s">
        <v>200</v>
      </c>
      <c r="F56" s="143">
        <v>2.0833333333333333E-3</v>
      </c>
      <c r="G56" s="144">
        <v>0.36607638888888888</v>
      </c>
      <c r="H56" s="135">
        <v>0.4494097222222222</v>
      </c>
      <c r="I56" s="119">
        <v>0.4909722222222222</v>
      </c>
      <c r="J56" s="135">
        <v>0.61607638888888883</v>
      </c>
      <c r="K56" s="135">
        <v>0.6994097222222222</v>
      </c>
      <c r="L56" s="144">
        <v>0.74107638888888883</v>
      </c>
    </row>
    <row r="57" spans="1:12" x14ac:dyDescent="0.2">
      <c r="A57" s="138">
        <f t="shared" ca="1" si="4"/>
        <v>13</v>
      </c>
      <c r="B57" s="139" t="s">
        <v>163</v>
      </c>
      <c r="C57" s="140">
        <v>7.0789999961853027</v>
      </c>
      <c r="D57" s="141">
        <v>0.57299995422363281</v>
      </c>
      <c r="E57" s="142" t="s">
        <v>201</v>
      </c>
      <c r="F57" s="143">
        <v>6.9444444444444447E-4</v>
      </c>
      <c r="G57" s="144">
        <v>0.36815972222222221</v>
      </c>
      <c r="H57" s="135">
        <v>0.45149305555555558</v>
      </c>
      <c r="I57" s="119">
        <v>0.49305555555555558</v>
      </c>
      <c r="J57" s="135">
        <v>0.61815972222222226</v>
      </c>
      <c r="K57" s="135">
        <v>0.70149305555555552</v>
      </c>
      <c r="L57" s="144">
        <v>0.74315972222222215</v>
      </c>
    </row>
    <row r="58" spans="1:12" x14ac:dyDescent="0.2">
      <c r="A58" s="138">
        <f t="shared" ca="1" si="4"/>
        <v>14</v>
      </c>
      <c r="B58" s="139" t="s">
        <v>161</v>
      </c>
      <c r="C58" s="140">
        <v>7.6519999504089355</v>
      </c>
      <c r="D58" s="141">
        <v>0.62200021743774414</v>
      </c>
      <c r="E58" s="142" t="s">
        <v>202</v>
      </c>
      <c r="F58" s="143">
        <v>2.0833333333333333E-3</v>
      </c>
      <c r="G58" s="144">
        <v>0.36885416666666665</v>
      </c>
      <c r="H58" s="135">
        <v>0.45218749999999996</v>
      </c>
      <c r="I58" s="119">
        <v>0.49374999999999997</v>
      </c>
      <c r="J58" s="135">
        <v>0.61885416666666659</v>
      </c>
      <c r="K58" s="135">
        <v>0.70218749999999996</v>
      </c>
      <c r="L58" s="144">
        <v>0.74385416666666659</v>
      </c>
    </row>
    <row r="59" spans="1:12" ht="13.5" thickBot="1" x14ac:dyDescent="0.25">
      <c r="A59" s="138">
        <f t="shared" ca="1" si="4"/>
        <v>15</v>
      </c>
      <c r="B59" s="139" t="s">
        <v>177</v>
      </c>
      <c r="C59" s="140">
        <v>8.2740001678466797</v>
      </c>
      <c r="D59" s="141">
        <f>D58</f>
        <v>0.62200021743774414</v>
      </c>
      <c r="E59" s="142" t="s">
        <v>189</v>
      </c>
      <c r="F59" s="142"/>
      <c r="G59" s="144">
        <v>0.37093749999999998</v>
      </c>
      <c r="H59" s="135">
        <v>0.45427083333333335</v>
      </c>
      <c r="I59" s="119">
        <v>0.49583333333333335</v>
      </c>
      <c r="J59" s="135">
        <v>0.62093750000000003</v>
      </c>
      <c r="K59" s="135">
        <v>0.70427083333333329</v>
      </c>
      <c r="L59" s="144">
        <v>0.74593749999999992</v>
      </c>
    </row>
    <row r="60" spans="1:12" x14ac:dyDescent="0.2">
      <c r="A60" s="170"/>
      <c r="B60" s="171"/>
      <c r="C60" s="171"/>
      <c r="D60" s="172"/>
      <c r="E60" s="194"/>
      <c r="F60" s="174" t="s">
        <v>45</v>
      </c>
      <c r="G60" s="175" t="s">
        <v>101</v>
      </c>
      <c r="H60" s="176" t="s">
        <v>101</v>
      </c>
      <c r="I60" s="176" t="s">
        <v>101</v>
      </c>
      <c r="J60" s="176" t="s">
        <v>101</v>
      </c>
      <c r="K60" s="176" t="s">
        <v>101</v>
      </c>
      <c r="L60" s="175" t="s">
        <v>101</v>
      </c>
    </row>
    <row r="61" spans="1:12" x14ac:dyDescent="0.2">
      <c r="A61" s="163"/>
      <c r="D61" s="177"/>
      <c r="E61" s="195"/>
      <c r="F61" s="179" t="s">
        <v>46</v>
      </c>
      <c r="G61" s="180">
        <v>9.0760002136230398</v>
      </c>
      <c r="H61" s="181">
        <v>9.0760002136230469</v>
      </c>
      <c r="I61" s="181">
        <v>9.0760002136230469</v>
      </c>
      <c r="J61" s="181">
        <v>9.0760002136230469</v>
      </c>
      <c r="K61" s="181">
        <v>9.0760002136230398</v>
      </c>
      <c r="L61" s="180">
        <v>9.0760002136230469</v>
      </c>
    </row>
    <row r="62" spans="1:12" x14ac:dyDescent="0.2">
      <c r="A62" s="163"/>
      <c r="D62" s="177"/>
      <c r="E62" s="195"/>
      <c r="F62" s="179" t="s">
        <v>47</v>
      </c>
      <c r="G62" s="182">
        <v>1.6388889153798422E-2</v>
      </c>
      <c r="H62" s="183">
        <v>1.6388889153798422E-2</v>
      </c>
      <c r="I62" s="183">
        <v>1.6388889153798422E-2</v>
      </c>
      <c r="J62" s="183">
        <v>1.6388889153798422E-2</v>
      </c>
      <c r="K62" s="183">
        <v>1.6388889153798422E-2</v>
      </c>
      <c r="L62" s="182">
        <v>1.6388889153798422E-2</v>
      </c>
    </row>
    <row r="63" spans="1:12" ht="13.5" thickBot="1" x14ac:dyDescent="0.25">
      <c r="A63" s="163"/>
      <c r="D63" s="177"/>
      <c r="E63" s="329" t="s">
        <v>48</v>
      </c>
      <c r="F63" s="291"/>
      <c r="G63" s="187">
        <f t="shared" ref="G63:L63" si="5">G61/(24*IF(G62&gt;0,G62,1))</f>
        <v>23.074576441319067</v>
      </c>
      <c r="H63" s="188">
        <f t="shared" si="5"/>
        <v>23.074576441319085</v>
      </c>
      <c r="I63" s="188">
        <f t="shared" si="5"/>
        <v>23.074576441319085</v>
      </c>
      <c r="J63" s="188">
        <f t="shared" si="5"/>
        <v>23.074576441319085</v>
      </c>
      <c r="K63" s="188">
        <f t="shared" si="5"/>
        <v>23.074576441319067</v>
      </c>
      <c r="L63" s="187">
        <f t="shared" si="5"/>
        <v>23.074576441319085</v>
      </c>
    </row>
    <row r="64" spans="1:12" x14ac:dyDescent="0.2">
      <c r="A64" s="171"/>
      <c r="B64" s="171"/>
      <c r="C64" s="171"/>
      <c r="D64" s="171"/>
      <c r="E64" s="171"/>
      <c r="F64" s="171"/>
      <c r="G64" s="171"/>
      <c r="H64" s="171"/>
    </row>
    <row r="65" spans="1:1" x14ac:dyDescent="0.2">
      <c r="A65" s="196" t="s">
        <v>51</v>
      </c>
    </row>
    <row r="66" spans="1:1" x14ac:dyDescent="0.2">
      <c r="A66" s="150" t="s">
        <v>207</v>
      </c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3:F63"/>
    <mergeCell ref="E37:F37"/>
    <mergeCell ref="A40:F40"/>
    <mergeCell ref="A42:A44"/>
    <mergeCell ref="B42:B44"/>
    <mergeCell ref="C42:C44"/>
    <mergeCell ref="D42:D44"/>
    <mergeCell ref="E42:E44"/>
    <mergeCell ref="F42:F44"/>
  </mergeCells>
  <pageMargins left="0.19685039370078741" right="0.19685039370078741" top="0.39370078740157483" bottom="0.39370078740157483" header="0" footer="0"/>
  <pageSetup paperSize="9" scale="41" pageOrder="overThenDown" orientation="portrait" r:id="rId1"/>
  <headerFooter alignWithMargins="0"/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3">
    <pageSetUpPr fitToPage="1"/>
  </sheetPr>
  <dimension ref="A1:M66"/>
  <sheetViews>
    <sheetView topLeftCell="A39" workbookViewId="0">
      <selection activeCell="B52" sqref="B52"/>
    </sheetView>
  </sheetViews>
  <sheetFormatPr defaultRowHeight="12.75" x14ac:dyDescent="0.2"/>
  <cols>
    <col min="1" max="1" width="3.42578125" customWidth="1"/>
    <col min="2" max="2" width="18.85546875" customWidth="1"/>
    <col min="3" max="3" width="8.140625" customWidth="1"/>
    <col min="4" max="4" width="8.5703125" customWidth="1"/>
    <col min="5" max="5" width="10.42578125" customWidth="1"/>
    <col min="6" max="6" width="10" customWidth="1"/>
    <col min="7" max="16" width="6.5703125" customWidth="1"/>
  </cols>
  <sheetData>
    <row r="1" spans="1:13" x14ac:dyDescent="0.2">
      <c r="A1" s="120"/>
      <c r="B1" s="100"/>
      <c r="C1" s="100"/>
    </row>
    <row r="2" spans="1:13" x14ac:dyDescent="0.2">
      <c r="A2" s="123" t="s">
        <v>203</v>
      </c>
      <c r="B2" s="100"/>
      <c r="C2" s="100"/>
    </row>
    <row r="3" spans="1:13" x14ac:dyDescent="0.2">
      <c r="A3" s="124"/>
      <c r="B3" s="100"/>
      <c r="C3" s="100"/>
    </row>
    <row r="4" spans="1:13" x14ac:dyDescent="0.2">
      <c r="A4" s="120"/>
      <c r="B4" s="146" t="s">
        <v>209</v>
      </c>
      <c r="C4" s="146" t="s">
        <v>210</v>
      </c>
      <c r="D4" s="147"/>
      <c r="E4" s="147"/>
      <c r="H4" s="121"/>
    </row>
    <row r="5" spans="1:13" x14ac:dyDescent="0.2">
      <c r="A5" s="120"/>
      <c r="B5" s="146"/>
      <c r="C5" s="146" t="s">
        <v>211</v>
      </c>
      <c r="D5" s="147"/>
      <c r="E5" s="147"/>
      <c r="H5" s="121"/>
    </row>
    <row r="6" spans="1:13" x14ac:dyDescent="0.2">
      <c r="A6" s="120"/>
      <c r="B6" s="146"/>
      <c r="C6" s="146" t="s">
        <v>212</v>
      </c>
      <c r="D6" s="147"/>
      <c r="E6" s="147"/>
      <c r="H6" s="121"/>
    </row>
    <row r="7" spans="1:13" x14ac:dyDescent="0.2">
      <c r="A7" s="120"/>
      <c r="B7" s="100"/>
      <c r="C7" s="100"/>
      <c r="H7" s="121"/>
    </row>
    <row r="8" spans="1:13" ht="18" x14ac:dyDescent="0.25">
      <c r="C8" s="37"/>
      <c r="E8" s="38"/>
      <c r="F8" s="38"/>
      <c r="G8" s="39"/>
      <c r="H8" s="38"/>
      <c r="I8" s="38"/>
      <c r="M8" s="40"/>
    </row>
    <row r="9" spans="1:13" ht="20.25" x14ac:dyDescent="0.3">
      <c r="A9" s="306" t="s">
        <v>52</v>
      </c>
      <c r="B9" s="306"/>
      <c r="C9" s="306"/>
      <c r="D9" s="306"/>
      <c r="E9" s="306"/>
      <c r="F9" s="101" t="s">
        <v>173</v>
      </c>
      <c r="G9" s="42"/>
      <c r="H9" s="36"/>
      <c r="L9" s="43"/>
    </row>
    <row r="10" spans="1:13" ht="27.75" customHeight="1" x14ac:dyDescent="0.25">
      <c r="A10" s="307" t="s">
        <v>174</v>
      </c>
      <c r="B10" s="307"/>
      <c r="C10" s="307"/>
      <c r="D10" s="307"/>
      <c r="E10" s="307"/>
      <c r="F10" s="307"/>
      <c r="G10" s="30"/>
      <c r="H10" s="30"/>
      <c r="I10" s="30"/>
      <c r="J10" s="30"/>
      <c r="K10" s="30"/>
      <c r="L10" s="30"/>
    </row>
    <row r="11" spans="1:13" ht="10.5" customHeight="1" x14ac:dyDescent="0.25">
      <c r="C11" s="102"/>
      <c r="D11" s="102"/>
      <c r="E11" s="102"/>
      <c r="F11" s="102"/>
      <c r="G11" s="30"/>
      <c r="H11" s="30"/>
      <c r="I11" s="30"/>
      <c r="J11" s="30"/>
      <c r="K11" s="30"/>
      <c r="L11" s="30"/>
    </row>
    <row r="12" spans="1:13" ht="15.75" x14ac:dyDescent="0.25">
      <c r="A12" s="100" t="s">
        <v>49</v>
      </c>
      <c r="C12" s="314">
        <v>44927</v>
      </c>
      <c r="D12" s="315"/>
      <c r="E12" s="102"/>
      <c r="F12" s="102"/>
      <c r="G12" s="30"/>
      <c r="H12" s="30"/>
      <c r="I12" s="30"/>
      <c r="J12" s="30"/>
      <c r="K12" s="30"/>
      <c r="L12" s="30"/>
    </row>
    <row r="13" spans="1:13" ht="15.75" x14ac:dyDescent="0.25">
      <c r="A13" s="100" t="s">
        <v>50</v>
      </c>
      <c r="C13" s="316" t="s">
        <v>204</v>
      </c>
      <c r="D13" s="316"/>
      <c r="E13" s="102"/>
      <c r="F13" s="102"/>
      <c r="G13" s="30"/>
      <c r="H13" s="30"/>
      <c r="I13" s="30"/>
      <c r="J13" s="30"/>
      <c r="K13" s="30"/>
      <c r="L13" s="30"/>
    </row>
    <row r="14" spans="1:13" ht="12.75" customHeight="1" thickBot="1" x14ac:dyDescent="0.25">
      <c r="J14" s="1"/>
      <c r="K14" s="1"/>
      <c r="L14" s="1"/>
    </row>
    <row r="15" spans="1:13" ht="13.35" customHeight="1" x14ac:dyDescent="0.2">
      <c r="A15" s="336" t="s">
        <v>0</v>
      </c>
      <c r="B15" s="338" t="s">
        <v>39</v>
      </c>
      <c r="C15" s="338" t="s">
        <v>40</v>
      </c>
      <c r="D15" s="338" t="s">
        <v>41</v>
      </c>
      <c r="E15" s="338" t="s">
        <v>42</v>
      </c>
      <c r="F15" s="338" t="s">
        <v>43</v>
      </c>
      <c r="G15" s="95" t="s">
        <v>44</v>
      </c>
      <c r="H15" s="111" t="s">
        <v>44</v>
      </c>
      <c r="I15" s="111" t="s">
        <v>44</v>
      </c>
      <c r="J15" s="111" t="s">
        <v>44</v>
      </c>
      <c r="K15" s="111" t="s">
        <v>44</v>
      </c>
      <c r="L15" s="111" t="s">
        <v>44</v>
      </c>
      <c r="M15" s="13"/>
    </row>
    <row r="16" spans="1:13" x14ac:dyDescent="0.2">
      <c r="A16" s="309"/>
      <c r="B16" s="312"/>
      <c r="C16" s="312"/>
      <c r="D16" s="312"/>
      <c r="E16" s="312"/>
      <c r="F16" s="312"/>
      <c r="G16" s="110" t="s">
        <v>1</v>
      </c>
      <c r="H16" s="112">
        <f>G16+2</f>
        <v>3</v>
      </c>
      <c r="I16" s="112">
        <f>H16+2</f>
        <v>5</v>
      </c>
      <c r="J16" s="112">
        <f>I16+2</f>
        <v>7</v>
      </c>
      <c r="K16" s="112">
        <f>J16+2</f>
        <v>9</v>
      </c>
      <c r="L16" s="112">
        <f t="shared" ref="L16" si="0">K16+2</f>
        <v>11</v>
      </c>
      <c r="M16" s="13"/>
    </row>
    <row r="17" spans="1:13" ht="15" customHeight="1" thickBot="1" x14ac:dyDescent="0.25">
      <c r="A17" s="337"/>
      <c r="B17" s="339"/>
      <c r="C17" s="339"/>
      <c r="D17" s="339"/>
      <c r="E17" s="339"/>
      <c r="F17" s="339"/>
      <c r="G17" s="114" t="s">
        <v>175</v>
      </c>
      <c r="H17" s="115" t="s">
        <v>176</v>
      </c>
      <c r="I17" s="115" t="s">
        <v>176</v>
      </c>
      <c r="J17" s="115" t="s">
        <v>176</v>
      </c>
      <c r="K17" s="115" t="s">
        <v>176</v>
      </c>
      <c r="L17" s="115" t="s">
        <v>176</v>
      </c>
      <c r="M17" s="13"/>
    </row>
    <row r="18" spans="1:13" x14ac:dyDescent="0.2">
      <c r="A18" s="3">
        <f t="shared" ref="A18:A33" ca="1" si="1">IF(B18&lt;&gt;"",OFFSET(A18,-1,0)+1,"")</f>
        <v>1</v>
      </c>
      <c r="B18" s="4" t="s">
        <v>177</v>
      </c>
      <c r="C18" s="35">
        <v>2.4000000208616257E-2</v>
      </c>
      <c r="D18" s="35">
        <v>0.61199997738003731</v>
      </c>
      <c r="E18" s="29" t="s">
        <v>178</v>
      </c>
      <c r="F18" s="125">
        <v>6.9444444444444447E-4</v>
      </c>
      <c r="G18" s="116">
        <v>0.37538194444444439</v>
      </c>
      <c r="H18" s="117">
        <v>0.45871527777777776</v>
      </c>
      <c r="I18" s="117">
        <v>0.54204861111111113</v>
      </c>
      <c r="J18" s="117">
        <v>0.62538194444444439</v>
      </c>
      <c r="K18" s="117">
        <v>0.70871527777777776</v>
      </c>
      <c r="L18" s="117">
        <v>0.75038194444444439</v>
      </c>
      <c r="M18" s="13"/>
    </row>
    <row r="19" spans="1:13" x14ac:dyDescent="0.2">
      <c r="A19" s="103">
        <f t="shared" ca="1" si="1"/>
        <v>2</v>
      </c>
      <c r="B19" s="4" t="s">
        <v>161</v>
      </c>
      <c r="C19" s="104">
        <v>0.63599997758865356</v>
      </c>
      <c r="D19" s="35">
        <v>0.66699999570846558</v>
      </c>
      <c r="E19" s="17" t="s">
        <v>162</v>
      </c>
      <c r="F19" s="126">
        <v>6.9444444444444447E-4</v>
      </c>
      <c r="G19" s="118">
        <v>0.37607638888888884</v>
      </c>
      <c r="H19" s="119">
        <v>0.45940972222222221</v>
      </c>
      <c r="I19" s="119">
        <v>0.54274305555555558</v>
      </c>
      <c r="J19" s="119">
        <v>0.62607638888888884</v>
      </c>
      <c r="K19" s="119">
        <v>0.70940972222222221</v>
      </c>
      <c r="L19" s="119">
        <v>0.75107638888888884</v>
      </c>
      <c r="M19" s="13"/>
    </row>
    <row r="20" spans="1:13" x14ac:dyDescent="0.2">
      <c r="A20" s="103">
        <f t="shared" ca="1" si="1"/>
        <v>3</v>
      </c>
      <c r="B20" s="4" t="s">
        <v>163</v>
      </c>
      <c r="C20" s="104">
        <v>1.3029999732971191</v>
      </c>
      <c r="D20" s="35">
        <v>0.72399997711181641</v>
      </c>
      <c r="E20" s="17" t="s">
        <v>164</v>
      </c>
      <c r="F20" s="126">
        <v>6.9444444444444447E-4</v>
      </c>
      <c r="G20" s="118">
        <v>0.37677083333333328</v>
      </c>
      <c r="H20" s="119">
        <v>0.46010416666666665</v>
      </c>
      <c r="I20" s="119">
        <v>0.54343750000000002</v>
      </c>
      <c r="J20" s="119">
        <v>0.62677083333333328</v>
      </c>
      <c r="K20" s="119">
        <v>0.71010416666666665</v>
      </c>
      <c r="L20" s="119">
        <v>0.75177083333333328</v>
      </c>
      <c r="M20" s="13"/>
    </row>
    <row r="21" spans="1:13" x14ac:dyDescent="0.2">
      <c r="A21" s="103">
        <f t="shared" ca="1" si="1"/>
        <v>4</v>
      </c>
      <c r="B21" s="4" t="s">
        <v>165</v>
      </c>
      <c r="C21" s="104">
        <v>2.0269999504089355</v>
      </c>
      <c r="D21" s="35">
        <v>0.54500007629394531</v>
      </c>
      <c r="E21" s="17" t="s">
        <v>166</v>
      </c>
      <c r="F21" s="126">
        <v>6.9444444444444447E-4</v>
      </c>
      <c r="G21" s="118">
        <v>0.37774305555555548</v>
      </c>
      <c r="H21" s="119">
        <v>0.46107638888888886</v>
      </c>
      <c r="I21" s="119">
        <v>0.54440972222222217</v>
      </c>
      <c r="J21" s="119">
        <v>0.62774305555555554</v>
      </c>
      <c r="K21" s="119">
        <v>0.7110763888888888</v>
      </c>
      <c r="L21" s="119">
        <v>0.75274305555555554</v>
      </c>
      <c r="M21" s="13"/>
    </row>
    <row r="22" spans="1:13" x14ac:dyDescent="0.2">
      <c r="A22" s="103">
        <f t="shared" ca="1" si="1"/>
        <v>5</v>
      </c>
      <c r="B22" s="4" t="s">
        <v>167</v>
      </c>
      <c r="C22" s="104">
        <v>2.5720000267028809</v>
      </c>
      <c r="D22" s="35">
        <v>0.3320000171661377</v>
      </c>
      <c r="E22" s="17" t="s">
        <v>168</v>
      </c>
      <c r="F22" s="126">
        <v>6.9444444444444447E-4</v>
      </c>
      <c r="G22" s="118">
        <v>0.37843749999999993</v>
      </c>
      <c r="H22" s="119">
        <v>0.4617708333333333</v>
      </c>
      <c r="I22" s="119">
        <v>0.54510416666666661</v>
      </c>
      <c r="J22" s="119">
        <v>0.62843749999999998</v>
      </c>
      <c r="K22" s="119">
        <v>0.71177083333333335</v>
      </c>
      <c r="L22" s="119">
        <v>0.75343749999999998</v>
      </c>
      <c r="M22" s="13"/>
    </row>
    <row r="23" spans="1:13" x14ac:dyDescent="0.2">
      <c r="A23" s="103">
        <f t="shared" ca="1" si="1"/>
        <v>6</v>
      </c>
      <c r="B23" s="4" t="s">
        <v>169</v>
      </c>
      <c r="C23" s="104">
        <v>2.9040000438690186</v>
      </c>
      <c r="D23" s="35">
        <v>0.52499985694885254</v>
      </c>
      <c r="E23" s="17" t="s">
        <v>170</v>
      </c>
      <c r="F23" s="126">
        <v>1.3888888888888889E-3</v>
      </c>
      <c r="G23" s="118">
        <v>0.37885416666666666</v>
      </c>
      <c r="H23" s="119">
        <v>0.46218749999999997</v>
      </c>
      <c r="I23" s="119">
        <v>0.54552083333333334</v>
      </c>
      <c r="J23" s="119">
        <v>0.6288541666666666</v>
      </c>
      <c r="K23" s="119">
        <v>0.71218749999999997</v>
      </c>
      <c r="L23" s="119">
        <v>0.7538541666666666</v>
      </c>
      <c r="M23" s="13"/>
    </row>
    <row r="24" spans="1:13" x14ac:dyDescent="0.2">
      <c r="A24" s="103">
        <f t="shared" ca="1" si="1"/>
        <v>7</v>
      </c>
      <c r="B24" s="4" t="s">
        <v>146</v>
      </c>
      <c r="C24" s="104">
        <v>3.4289999008178711</v>
      </c>
      <c r="D24" s="35">
        <v>0.67799997329711914</v>
      </c>
      <c r="E24" s="17" t="s">
        <v>147</v>
      </c>
      <c r="F24" s="126">
        <v>1.3888888888888889E-3</v>
      </c>
      <c r="G24" s="118">
        <v>0.38024305555555554</v>
      </c>
      <c r="H24" s="119">
        <v>0.46357638888888886</v>
      </c>
      <c r="I24" s="119">
        <v>0.54690972222222223</v>
      </c>
      <c r="J24" s="119">
        <v>0.63024305555555549</v>
      </c>
      <c r="K24" s="119">
        <v>0.71357638888888886</v>
      </c>
      <c r="L24" s="119">
        <v>0.75524305555555549</v>
      </c>
      <c r="M24" s="13"/>
    </row>
    <row r="25" spans="1:13" x14ac:dyDescent="0.2">
      <c r="A25" s="103">
        <f t="shared" ca="1" si="1"/>
        <v>8</v>
      </c>
      <c r="B25" s="4" t="s">
        <v>66</v>
      </c>
      <c r="C25" s="104">
        <v>4.1069998741149902</v>
      </c>
      <c r="D25" s="35">
        <v>0.5820002555847168</v>
      </c>
      <c r="E25" s="17" t="s">
        <v>67</v>
      </c>
      <c r="F25" s="126">
        <v>6.9444444444444447E-4</v>
      </c>
      <c r="G25" s="118">
        <v>0.38163194444444443</v>
      </c>
      <c r="H25" s="119">
        <v>0.46496527777777774</v>
      </c>
      <c r="I25" s="119">
        <v>0.54829861111111111</v>
      </c>
      <c r="J25" s="119">
        <v>0.63163194444444437</v>
      </c>
      <c r="K25" s="119">
        <v>0.71496527777777774</v>
      </c>
      <c r="L25" s="119">
        <v>0.75663194444444437</v>
      </c>
      <c r="M25" s="13"/>
    </row>
    <row r="26" spans="1:13" x14ac:dyDescent="0.2">
      <c r="A26" s="103">
        <f t="shared" ca="1" si="1"/>
        <v>9</v>
      </c>
      <c r="B26" s="4" t="s">
        <v>68</v>
      </c>
      <c r="C26" s="104">
        <v>4.689000129699707</v>
      </c>
      <c r="D26" s="35">
        <v>0.49300003051757813</v>
      </c>
      <c r="E26" s="17" t="s">
        <v>69</v>
      </c>
      <c r="F26" s="126">
        <v>6.9444444444444447E-4</v>
      </c>
      <c r="G26" s="118">
        <v>0.38232638888888887</v>
      </c>
      <c r="H26" s="119">
        <v>0.46565972222222218</v>
      </c>
      <c r="I26" s="119">
        <v>0.54899305555555555</v>
      </c>
      <c r="J26" s="119">
        <v>0.63232638888888881</v>
      </c>
      <c r="K26" s="119">
        <v>0.71565972222222218</v>
      </c>
      <c r="L26" s="119">
        <v>0.75732638888888881</v>
      </c>
      <c r="M26" s="13"/>
    </row>
    <row r="27" spans="1:13" x14ac:dyDescent="0.2">
      <c r="A27" s="103">
        <f t="shared" ca="1" si="1"/>
        <v>10</v>
      </c>
      <c r="B27" s="4" t="s">
        <v>70</v>
      </c>
      <c r="C27" s="104">
        <v>5.1820001602172852</v>
      </c>
      <c r="D27" s="35">
        <v>0.59099960327148438</v>
      </c>
      <c r="E27" s="17" t="s">
        <v>71</v>
      </c>
      <c r="F27" s="126">
        <v>1.3888888888888889E-3</v>
      </c>
      <c r="G27" s="118">
        <v>0.38302083333333331</v>
      </c>
      <c r="H27" s="119">
        <v>0.46635416666666663</v>
      </c>
      <c r="I27" s="119">
        <v>0.5496875</v>
      </c>
      <c r="J27" s="119">
        <v>0.63302083333333325</v>
      </c>
      <c r="K27" s="119">
        <v>0.71635416666666663</v>
      </c>
      <c r="L27" s="119">
        <v>0.75802083333333325</v>
      </c>
      <c r="M27" s="13"/>
    </row>
    <row r="28" spans="1:13" x14ac:dyDescent="0.2">
      <c r="A28" s="103">
        <f t="shared" ca="1" si="1"/>
        <v>11</v>
      </c>
      <c r="B28" s="4" t="s">
        <v>179</v>
      </c>
      <c r="C28" s="104">
        <v>5.7729997634887695</v>
      </c>
      <c r="D28" s="35">
        <v>0.62400007247924805</v>
      </c>
      <c r="E28" s="17" t="s">
        <v>180</v>
      </c>
      <c r="F28" s="126">
        <v>6.9444444444444447E-4</v>
      </c>
      <c r="G28" s="118">
        <v>0.38440972222222219</v>
      </c>
      <c r="H28" s="119">
        <v>0.46774305555555551</v>
      </c>
      <c r="I28" s="119">
        <v>0.55107638888888888</v>
      </c>
      <c r="J28" s="119">
        <v>0.63440972222222214</v>
      </c>
      <c r="K28" s="119">
        <v>0.71774305555555551</v>
      </c>
      <c r="L28" s="119">
        <v>0.75940972222222214</v>
      </c>
      <c r="M28" s="13"/>
    </row>
    <row r="29" spans="1:13" x14ac:dyDescent="0.2">
      <c r="A29" s="103">
        <f t="shared" ca="1" si="1"/>
        <v>12</v>
      </c>
      <c r="B29" s="4" t="s">
        <v>181</v>
      </c>
      <c r="C29" s="104">
        <v>6.3969998359680176</v>
      </c>
      <c r="D29" s="35">
        <v>0.44200038909912109</v>
      </c>
      <c r="E29" s="17" t="s">
        <v>182</v>
      </c>
      <c r="F29" s="126">
        <v>1.3888888888888889E-3</v>
      </c>
      <c r="G29" s="118">
        <v>0.38510416666666664</v>
      </c>
      <c r="H29" s="119">
        <v>0.46843749999999995</v>
      </c>
      <c r="I29" s="119">
        <v>0.55177083333333332</v>
      </c>
      <c r="J29" s="119">
        <v>0.63510416666666658</v>
      </c>
      <c r="K29" s="119">
        <v>0.71843749999999995</v>
      </c>
      <c r="L29" s="119">
        <v>0.76010416666666658</v>
      </c>
      <c r="M29" s="13"/>
    </row>
    <row r="30" spans="1:13" x14ac:dyDescent="0.2">
      <c r="A30" s="103">
        <f t="shared" ca="1" si="1"/>
        <v>13</v>
      </c>
      <c r="B30" s="4" t="s">
        <v>183</v>
      </c>
      <c r="C30" s="104">
        <v>6.8390002250671387</v>
      </c>
      <c r="D30" s="35">
        <v>0.57499980926513672</v>
      </c>
      <c r="E30" s="17" t="s">
        <v>184</v>
      </c>
      <c r="F30" s="126">
        <v>2.0833333333333333E-3</v>
      </c>
      <c r="G30" s="118">
        <v>0.38649305555555552</v>
      </c>
      <c r="H30" s="119">
        <v>0.46982638888888884</v>
      </c>
      <c r="I30" s="119">
        <v>0.55315972222222221</v>
      </c>
      <c r="J30" s="119">
        <v>0.63649305555555558</v>
      </c>
      <c r="K30" s="119">
        <v>0.71982638888888884</v>
      </c>
      <c r="L30" s="119">
        <v>0.76149305555555558</v>
      </c>
      <c r="M30" s="13"/>
    </row>
    <row r="31" spans="1:13" x14ac:dyDescent="0.2">
      <c r="A31" s="103">
        <f t="shared" ca="1" si="1"/>
        <v>14</v>
      </c>
      <c r="B31" s="4" t="s">
        <v>185</v>
      </c>
      <c r="C31" s="104">
        <v>7.4140000343322754</v>
      </c>
      <c r="D31" s="35">
        <v>0.53200006484985352</v>
      </c>
      <c r="E31" s="17" t="s">
        <v>186</v>
      </c>
      <c r="F31" s="126">
        <v>1.3888888888888889E-3</v>
      </c>
      <c r="G31" s="118">
        <v>0.38857638888888885</v>
      </c>
      <c r="H31" s="119">
        <v>0.47190972222222222</v>
      </c>
      <c r="I31" s="119">
        <v>0.55524305555555553</v>
      </c>
      <c r="J31" s="119">
        <v>0.6385763888888889</v>
      </c>
      <c r="K31" s="119">
        <v>0.72190972222222216</v>
      </c>
      <c r="L31" s="119">
        <v>0.7635763888888889</v>
      </c>
      <c r="M31" s="13"/>
    </row>
    <row r="32" spans="1:13" x14ac:dyDescent="0.2">
      <c r="A32" s="103">
        <f t="shared" ca="1" si="1"/>
        <v>15</v>
      </c>
      <c r="B32" s="4" t="s">
        <v>187</v>
      </c>
      <c r="C32" s="104">
        <v>7.9460000991821289</v>
      </c>
      <c r="D32" s="35">
        <v>0.74399948120117188</v>
      </c>
      <c r="E32" s="17" t="s">
        <v>188</v>
      </c>
      <c r="F32" s="126">
        <v>2.0833333333333333E-3</v>
      </c>
      <c r="G32" s="118">
        <v>0.38996527777777773</v>
      </c>
      <c r="H32" s="119">
        <v>0.4732986111111111</v>
      </c>
      <c r="I32" s="119">
        <v>0.55663194444444442</v>
      </c>
      <c r="J32" s="119">
        <v>0.63996527777777779</v>
      </c>
      <c r="K32" s="119">
        <v>0.72329861111111104</v>
      </c>
      <c r="L32" s="119">
        <v>0.76496527777777779</v>
      </c>
      <c r="M32" s="13"/>
    </row>
    <row r="33" spans="1:13" ht="13.5" thickBot="1" x14ac:dyDescent="0.25">
      <c r="A33" s="103">
        <f t="shared" ca="1" si="1"/>
        <v>16</v>
      </c>
      <c r="B33" s="4" t="s">
        <v>177</v>
      </c>
      <c r="C33" s="104">
        <v>8.6899995803833008</v>
      </c>
      <c r="D33" s="35">
        <v>0.74399948120117188</v>
      </c>
      <c r="E33" s="17" t="s">
        <v>189</v>
      </c>
      <c r="F33" s="17"/>
      <c r="G33" s="118">
        <v>0.39204861111111106</v>
      </c>
      <c r="H33" s="119">
        <v>0.47538194444444443</v>
      </c>
      <c r="I33" s="119">
        <v>0.55871527777777774</v>
      </c>
      <c r="J33" s="119">
        <v>0.64204861111111111</v>
      </c>
      <c r="K33" s="119">
        <v>0.72538194444444437</v>
      </c>
      <c r="L33" s="119">
        <v>0.76704861111111111</v>
      </c>
      <c r="M33" s="13"/>
    </row>
    <row r="34" spans="1:13" x14ac:dyDescent="0.2">
      <c r="A34" s="7"/>
      <c r="B34" s="8"/>
      <c r="C34" s="8"/>
      <c r="D34" s="9"/>
      <c r="E34" s="10"/>
      <c r="F34" s="11" t="s">
        <v>45</v>
      </c>
      <c r="G34" s="12" t="s">
        <v>102</v>
      </c>
      <c r="H34" s="23" t="s">
        <v>102</v>
      </c>
      <c r="I34" s="23" t="s">
        <v>102</v>
      </c>
      <c r="J34" s="23" t="s">
        <v>102</v>
      </c>
      <c r="K34" s="23" t="s">
        <v>102</v>
      </c>
      <c r="L34" s="23" t="s">
        <v>102</v>
      </c>
      <c r="M34" s="13"/>
    </row>
    <row r="35" spans="1:13" x14ac:dyDescent="0.2">
      <c r="A35" s="13"/>
      <c r="D35" s="14"/>
      <c r="E35" s="15"/>
      <c r="F35" s="16" t="s">
        <v>46</v>
      </c>
      <c r="G35" s="31">
        <v>9.4919996261596609</v>
      </c>
      <c r="H35" s="32">
        <v>9.491999626159668</v>
      </c>
      <c r="I35" s="32">
        <v>9.491999626159668</v>
      </c>
      <c r="J35" s="32">
        <v>9.491999626159668</v>
      </c>
      <c r="K35" s="32">
        <v>9.491999626159668</v>
      </c>
      <c r="L35" s="32">
        <v>9.491999626159668</v>
      </c>
      <c r="M35" s="13"/>
    </row>
    <row r="36" spans="1:13" x14ac:dyDescent="0.2">
      <c r="A36" s="13"/>
      <c r="D36" s="14"/>
      <c r="E36" s="15"/>
      <c r="F36" s="16" t="s">
        <v>47</v>
      </c>
      <c r="G36" s="33">
        <v>1.6666666666666666E-2</v>
      </c>
      <c r="H36" s="34">
        <v>1.6666666666666666E-2</v>
      </c>
      <c r="I36" s="34">
        <v>1.6666666666666666E-2</v>
      </c>
      <c r="J36" s="34">
        <v>1.6666666666666666E-2</v>
      </c>
      <c r="K36" s="34">
        <v>1.6666666666666666E-2</v>
      </c>
      <c r="L36" s="34">
        <v>1.6666666666666666E-2</v>
      </c>
      <c r="M36" s="13"/>
    </row>
    <row r="37" spans="1:13" ht="13.5" thickBot="1" x14ac:dyDescent="0.25">
      <c r="A37" s="45"/>
      <c r="B37" s="46"/>
      <c r="C37" s="46"/>
      <c r="D37" s="47"/>
      <c r="E37" s="335" t="s">
        <v>48</v>
      </c>
      <c r="F37" s="305"/>
      <c r="G37" s="53">
        <f t="shared" ref="G37:L37" si="2">G35/(24*IF(G36&gt;0,G36,1))</f>
        <v>23.729999065399152</v>
      </c>
      <c r="H37" s="113">
        <f t="shared" si="2"/>
        <v>23.72999906539917</v>
      </c>
      <c r="I37" s="113">
        <f t="shared" si="2"/>
        <v>23.72999906539917</v>
      </c>
      <c r="J37" s="113">
        <f t="shared" si="2"/>
        <v>23.72999906539917</v>
      </c>
      <c r="K37" s="113">
        <f t="shared" si="2"/>
        <v>23.72999906539917</v>
      </c>
      <c r="L37" s="113">
        <f t="shared" si="2"/>
        <v>23.72999906539917</v>
      </c>
      <c r="M37" s="13"/>
    </row>
    <row r="38" spans="1:13" ht="18" x14ac:dyDescent="0.25">
      <c r="A38" s="8"/>
      <c r="B38" s="8"/>
      <c r="C38" s="105"/>
      <c r="D38" s="8"/>
      <c r="E38" s="106"/>
      <c r="F38" s="106"/>
      <c r="G38" s="107"/>
      <c r="H38" s="106"/>
      <c r="I38" s="38"/>
      <c r="M38" s="40"/>
    </row>
    <row r="39" spans="1:13" ht="20.25" x14ac:dyDescent="0.3">
      <c r="C39" s="41"/>
      <c r="D39" s="42"/>
      <c r="E39" s="28"/>
      <c r="F39" s="101" t="str">
        <f>F9</f>
        <v>Nr.3</v>
      </c>
      <c r="G39" s="42"/>
      <c r="H39" s="36"/>
      <c r="L39" s="43"/>
    </row>
    <row r="40" spans="1:13" ht="27.75" customHeight="1" x14ac:dyDescent="0.25">
      <c r="A40" s="307" t="s">
        <v>190</v>
      </c>
      <c r="B40" s="307"/>
      <c r="C40" s="307"/>
      <c r="D40" s="307"/>
      <c r="E40" s="307"/>
      <c r="F40" s="307"/>
      <c r="G40" s="30"/>
      <c r="H40" s="30"/>
      <c r="I40" s="30"/>
      <c r="J40" s="30"/>
      <c r="K40" s="30"/>
      <c r="L40" s="30"/>
    </row>
    <row r="41" spans="1:13" ht="12.75" customHeight="1" thickBot="1" x14ac:dyDescent="0.25">
      <c r="J41" s="1"/>
      <c r="K41" s="1"/>
      <c r="L41" s="1"/>
    </row>
    <row r="42" spans="1:13" ht="13.35" customHeight="1" x14ac:dyDescent="0.2">
      <c r="A42" s="336" t="s">
        <v>0</v>
      </c>
      <c r="B42" s="338" t="s">
        <v>39</v>
      </c>
      <c r="C42" s="338" t="s">
        <v>40</v>
      </c>
      <c r="D42" s="311" t="s">
        <v>41</v>
      </c>
      <c r="E42" s="338" t="s">
        <v>42</v>
      </c>
      <c r="F42" s="338" t="s">
        <v>43</v>
      </c>
      <c r="G42" s="95" t="s">
        <v>44</v>
      </c>
      <c r="H42" s="111" t="s">
        <v>44</v>
      </c>
      <c r="I42" s="111" t="s">
        <v>44</v>
      </c>
      <c r="J42" s="111" t="s">
        <v>44</v>
      </c>
      <c r="K42" s="95" t="s">
        <v>44</v>
      </c>
    </row>
    <row r="43" spans="1:13" x14ac:dyDescent="0.2">
      <c r="A43" s="309"/>
      <c r="B43" s="312"/>
      <c r="C43" s="312"/>
      <c r="D43" s="312"/>
      <c r="E43" s="312"/>
      <c r="F43" s="312"/>
      <c r="G43" s="110">
        <v>2</v>
      </c>
      <c r="H43" s="112">
        <f>G43+2</f>
        <v>4</v>
      </c>
      <c r="I43" s="112">
        <f>H43+2</f>
        <v>6</v>
      </c>
      <c r="J43" s="112">
        <f>I43+2</f>
        <v>8</v>
      </c>
      <c r="K43" s="112">
        <f>J43+2</f>
        <v>10</v>
      </c>
    </row>
    <row r="44" spans="1:13" ht="15" customHeight="1" thickBot="1" x14ac:dyDescent="0.25">
      <c r="A44" s="337"/>
      <c r="B44" s="339"/>
      <c r="C44" s="339"/>
      <c r="D44" s="313"/>
      <c r="E44" s="339"/>
      <c r="F44" s="339"/>
      <c r="G44" s="114" t="s">
        <v>175</v>
      </c>
      <c r="H44" s="115" t="s">
        <v>176</v>
      </c>
      <c r="I44" s="115" t="s">
        <v>176</v>
      </c>
      <c r="J44" s="115" t="s">
        <v>176</v>
      </c>
      <c r="K44" s="114" t="s">
        <v>176</v>
      </c>
    </row>
    <row r="45" spans="1:13" x14ac:dyDescent="0.2">
      <c r="A45" s="3">
        <f t="shared" ref="A45:A59" ca="1" si="3">IF(B45&lt;&gt;"",OFFSET(A45,-1,0)+1,"")</f>
        <v>1</v>
      </c>
      <c r="B45" s="4" t="s">
        <v>177</v>
      </c>
      <c r="C45" s="35">
        <v>2.4000000208616257E-2</v>
      </c>
      <c r="D45" s="35">
        <v>0.76399998739361763</v>
      </c>
      <c r="E45" s="29" t="s">
        <v>178</v>
      </c>
      <c r="F45" s="125">
        <v>1.3888888888888889E-3</v>
      </c>
      <c r="G45" s="116">
        <v>0.39621527777777776</v>
      </c>
      <c r="H45" s="117">
        <v>0.47954861111111113</v>
      </c>
      <c r="I45" s="117">
        <v>0.5628819444444445</v>
      </c>
      <c r="J45" s="117">
        <v>0.64621527777777776</v>
      </c>
      <c r="K45" s="116">
        <v>0.72954861111111113</v>
      </c>
    </row>
    <row r="46" spans="1:13" x14ac:dyDescent="0.2">
      <c r="A46" s="103">
        <f t="shared" ca="1" si="3"/>
        <v>2</v>
      </c>
      <c r="B46" s="4" t="s">
        <v>187</v>
      </c>
      <c r="C46" s="104">
        <v>0.78799998760223389</v>
      </c>
      <c r="D46" s="35">
        <v>0.53500008583068848</v>
      </c>
      <c r="E46" s="17" t="s">
        <v>191</v>
      </c>
      <c r="F46" s="126">
        <v>6.9444444444444447E-4</v>
      </c>
      <c r="G46" s="118">
        <v>0.39760416666666665</v>
      </c>
      <c r="H46" s="119">
        <v>0.48093750000000002</v>
      </c>
      <c r="I46" s="119">
        <v>0.56427083333333339</v>
      </c>
      <c r="J46" s="119">
        <v>0.64760416666666665</v>
      </c>
      <c r="K46" s="118">
        <v>0.73093750000000002</v>
      </c>
    </row>
    <row r="47" spans="1:13" x14ac:dyDescent="0.2">
      <c r="A47" s="103">
        <f t="shared" ca="1" si="3"/>
        <v>3</v>
      </c>
      <c r="B47" s="4" t="s">
        <v>185</v>
      </c>
      <c r="C47" s="104">
        <v>1.3230000734329224</v>
      </c>
      <c r="D47" s="35">
        <v>0.59700000286102295</v>
      </c>
      <c r="E47" s="17" t="s">
        <v>192</v>
      </c>
      <c r="F47" s="126">
        <v>6.9444444444444447E-4</v>
      </c>
      <c r="G47" s="118">
        <v>0.39815972222222218</v>
      </c>
      <c r="H47" s="119">
        <v>0.4814930555555556</v>
      </c>
      <c r="I47" s="119">
        <v>0.56482638888888892</v>
      </c>
      <c r="J47" s="119">
        <v>0.64815972222222229</v>
      </c>
      <c r="K47" s="118">
        <v>0.73149305555555544</v>
      </c>
    </row>
    <row r="48" spans="1:13" x14ac:dyDescent="0.2">
      <c r="A48" s="103">
        <f t="shared" ca="1" si="3"/>
        <v>4</v>
      </c>
      <c r="B48" s="4" t="s">
        <v>183</v>
      </c>
      <c r="C48" s="104">
        <v>1.9200000762939453</v>
      </c>
      <c r="D48" s="35">
        <v>0.52499985694885254</v>
      </c>
      <c r="E48" s="17" t="s">
        <v>193</v>
      </c>
      <c r="F48" s="126">
        <v>6.9444444444444447E-4</v>
      </c>
      <c r="G48" s="118">
        <v>0.39899305555555553</v>
      </c>
      <c r="H48" s="119">
        <v>0.4823263888888889</v>
      </c>
      <c r="I48" s="119">
        <v>0.56565972222222227</v>
      </c>
      <c r="J48" s="119">
        <v>0.64899305555555553</v>
      </c>
      <c r="K48" s="118">
        <v>0.7323263888888889</v>
      </c>
    </row>
    <row r="49" spans="1:11" x14ac:dyDescent="0.2">
      <c r="A49" s="103">
        <f t="shared" ca="1" si="3"/>
        <v>5</v>
      </c>
      <c r="B49" s="4" t="s">
        <v>181</v>
      </c>
      <c r="C49" s="104">
        <v>2.4449999332427979</v>
      </c>
      <c r="D49" s="35">
        <v>0.54900002479553223</v>
      </c>
      <c r="E49" s="17" t="s">
        <v>194</v>
      </c>
      <c r="F49" s="126">
        <v>6.9444444444444447E-4</v>
      </c>
      <c r="G49" s="118">
        <v>0.39954861111111106</v>
      </c>
      <c r="H49" s="119">
        <v>0.48288194444444449</v>
      </c>
      <c r="I49" s="119">
        <v>0.5662152777777778</v>
      </c>
      <c r="J49" s="119">
        <v>0.64954861111111117</v>
      </c>
      <c r="K49" s="118">
        <v>0.73288194444444443</v>
      </c>
    </row>
    <row r="50" spans="1:11" x14ac:dyDescent="0.2">
      <c r="A50" s="103">
        <f t="shared" ca="1" si="3"/>
        <v>6</v>
      </c>
      <c r="B50" s="4" t="s">
        <v>179</v>
      </c>
      <c r="C50" s="104">
        <v>2.9939999580383301</v>
      </c>
      <c r="D50" s="35">
        <v>0.60199999809265137</v>
      </c>
      <c r="E50" s="17" t="s">
        <v>195</v>
      </c>
      <c r="F50" s="126">
        <v>2.0833333333333333E-3</v>
      </c>
      <c r="G50" s="118">
        <v>0.40010416666666665</v>
      </c>
      <c r="H50" s="119">
        <v>0.48343749999999996</v>
      </c>
      <c r="I50" s="119">
        <v>0.56677083333333333</v>
      </c>
      <c r="J50" s="119">
        <v>0.65010416666666659</v>
      </c>
      <c r="K50" s="118">
        <v>0.73343749999999985</v>
      </c>
    </row>
    <row r="51" spans="1:11" x14ac:dyDescent="0.2">
      <c r="A51" s="103">
        <f t="shared" ca="1" si="3"/>
        <v>7</v>
      </c>
      <c r="B51" s="4" t="s">
        <v>94</v>
      </c>
      <c r="C51" s="104">
        <v>3.5959999561309814</v>
      </c>
      <c r="D51" s="35">
        <v>0.55800032615661621</v>
      </c>
      <c r="E51" s="17" t="s">
        <v>95</v>
      </c>
      <c r="F51" s="126">
        <v>1.3888888888888889E-3</v>
      </c>
      <c r="G51" s="118">
        <v>0.40274305555555551</v>
      </c>
      <c r="H51" s="119">
        <v>0.48607638888888888</v>
      </c>
      <c r="I51" s="119">
        <v>0.56940972222222219</v>
      </c>
      <c r="J51" s="119">
        <v>0.65274305555555556</v>
      </c>
      <c r="K51" s="118">
        <v>0.73607638888888893</v>
      </c>
    </row>
    <row r="52" spans="1:11" x14ac:dyDescent="0.2">
      <c r="A52" s="103">
        <f t="shared" ca="1" si="3"/>
        <v>8</v>
      </c>
      <c r="B52" s="139" t="s">
        <v>220</v>
      </c>
      <c r="C52" s="104">
        <v>4.1540002822875977</v>
      </c>
      <c r="D52" s="35">
        <v>0.51099967956542969</v>
      </c>
      <c r="E52" s="17" t="s">
        <v>96</v>
      </c>
      <c r="F52" s="126">
        <v>6.9444444444444447E-4</v>
      </c>
      <c r="G52" s="118">
        <v>0.40378472222222217</v>
      </c>
      <c r="H52" s="119">
        <v>0.4871180555555556</v>
      </c>
      <c r="I52" s="119">
        <v>0.57045138888888891</v>
      </c>
      <c r="J52" s="119">
        <v>0.65378472222222228</v>
      </c>
      <c r="K52" s="118">
        <v>0.73711805555555554</v>
      </c>
    </row>
    <row r="53" spans="1:11" x14ac:dyDescent="0.2">
      <c r="A53" s="103">
        <f t="shared" ca="1" si="3"/>
        <v>9</v>
      </c>
      <c r="B53" s="4" t="s">
        <v>196</v>
      </c>
      <c r="C53" s="104">
        <v>4.6649999618530273</v>
      </c>
      <c r="D53" s="35">
        <v>0.66499996185302734</v>
      </c>
      <c r="E53" s="17" t="s">
        <v>197</v>
      </c>
      <c r="F53" s="126">
        <v>2.0833333333333333E-3</v>
      </c>
      <c r="G53" s="118">
        <v>0.40447916666666661</v>
      </c>
      <c r="H53" s="119">
        <v>0.48781249999999998</v>
      </c>
      <c r="I53" s="119">
        <v>0.57114583333333335</v>
      </c>
      <c r="J53" s="119">
        <v>0.65447916666666661</v>
      </c>
      <c r="K53" s="118">
        <v>0.73781249999999998</v>
      </c>
    </row>
    <row r="54" spans="1:11" x14ac:dyDescent="0.2">
      <c r="A54" s="103">
        <f t="shared" ca="1" si="3"/>
        <v>10</v>
      </c>
      <c r="B54" s="4" t="s">
        <v>169</v>
      </c>
      <c r="C54" s="104">
        <v>5.3299999237060547</v>
      </c>
      <c r="D54" s="35">
        <v>0.35200023651123047</v>
      </c>
      <c r="E54" s="17" t="s">
        <v>198</v>
      </c>
      <c r="F54" s="126">
        <v>6.9444444444444447E-4</v>
      </c>
      <c r="G54" s="118">
        <v>0.40656249999999994</v>
      </c>
      <c r="H54" s="119">
        <v>0.48989583333333336</v>
      </c>
      <c r="I54" s="119">
        <v>0.57322916666666668</v>
      </c>
      <c r="J54" s="119">
        <v>0.65656250000000005</v>
      </c>
      <c r="K54" s="118">
        <v>0.73989583333333342</v>
      </c>
    </row>
    <row r="55" spans="1:11" x14ac:dyDescent="0.2">
      <c r="A55" s="103">
        <f t="shared" ca="1" si="3"/>
        <v>11</v>
      </c>
      <c r="B55" s="4" t="s">
        <v>167</v>
      </c>
      <c r="C55" s="104">
        <v>5.6820001602172852</v>
      </c>
      <c r="D55" s="35">
        <v>0.63399982452392578</v>
      </c>
      <c r="E55" s="17" t="s">
        <v>199</v>
      </c>
      <c r="F55" s="126">
        <v>6.9444444444444447E-4</v>
      </c>
      <c r="G55" s="118">
        <v>0.40711805555555558</v>
      </c>
      <c r="H55" s="119">
        <v>0.4904513888888889</v>
      </c>
      <c r="I55" s="119">
        <v>0.57378472222222221</v>
      </c>
      <c r="J55" s="119">
        <v>0.65711805555555558</v>
      </c>
      <c r="K55" s="118">
        <v>0.74045138888888884</v>
      </c>
    </row>
    <row r="56" spans="1:11" x14ac:dyDescent="0.2">
      <c r="A56" s="103">
        <f t="shared" ca="1" si="3"/>
        <v>12</v>
      </c>
      <c r="B56" s="4" t="s">
        <v>165</v>
      </c>
      <c r="C56" s="104">
        <v>6.3159999847412109</v>
      </c>
      <c r="D56" s="35">
        <v>0.7630000114440918</v>
      </c>
      <c r="E56" s="17" t="s">
        <v>200</v>
      </c>
      <c r="F56" s="126">
        <v>2.0833333333333333E-3</v>
      </c>
      <c r="G56" s="118">
        <v>0.40774305555555557</v>
      </c>
      <c r="H56" s="119">
        <v>0.49107638888888888</v>
      </c>
      <c r="I56" s="119">
        <v>0.5744097222222222</v>
      </c>
      <c r="J56" s="119">
        <v>0.65774305555555557</v>
      </c>
      <c r="K56" s="118">
        <v>0.74107638888888883</v>
      </c>
    </row>
    <row r="57" spans="1:11" x14ac:dyDescent="0.2">
      <c r="A57" s="103">
        <f t="shared" ca="1" si="3"/>
        <v>13</v>
      </c>
      <c r="B57" s="4" t="s">
        <v>163</v>
      </c>
      <c r="C57" s="104">
        <v>7.0789999961853027</v>
      </c>
      <c r="D57" s="35">
        <v>0.57299995422363281</v>
      </c>
      <c r="E57" s="17" t="s">
        <v>201</v>
      </c>
      <c r="F57" s="126">
        <v>6.9444444444444447E-4</v>
      </c>
      <c r="G57" s="118">
        <v>0.40982638888888889</v>
      </c>
      <c r="H57" s="119">
        <v>0.49315972222222221</v>
      </c>
      <c r="I57" s="119">
        <v>0.57649305555555552</v>
      </c>
      <c r="J57" s="119">
        <v>0.65982638888888889</v>
      </c>
      <c r="K57" s="118">
        <v>0.74315972222222215</v>
      </c>
    </row>
    <row r="58" spans="1:11" x14ac:dyDescent="0.2">
      <c r="A58" s="103">
        <f t="shared" ca="1" si="3"/>
        <v>14</v>
      </c>
      <c r="B58" s="4" t="s">
        <v>161</v>
      </c>
      <c r="C58" s="104">
        <v>7.6519999504089355</v>
      </c>
      <c r="D58" s="35">
        <v>0.62200021743774414</v>
      </c>
      <c r="E58" s="17" t="s">
        <v>202</v>
      </c>
      <c r="F58" s="126">
        <v>2.0833333333333333E-3</v>
      </c>
      <c r="G58" s="118">
        <v>0.41052083333333333</v>
      </c>
      <c r="H58" s="119">
        <v>0.49385416666666665</v>
      </c>
      <c r="I58" s="119">
        <v>0.57718749999999996</v>
      </c>
      <c r="J58" s="119">
        <v>0.66052083333333333</v>
      </c>
      <c r="K58" s="118">
        <v>0.74385416666666659</v>
      </c>
    </row>
    <row r="59" spans="1:11" ht="13.5" thickBot="1" x14ac:dyDescent="0.25">
      <c r="A59" s="103">
        <f t="shared" ca="1" si="3"/>
        <v>15</v>
      </c>
      <c r="B59" s="4" t="s">
        <v>177</v>
      </c>
      <c r="C59" s="104">
        <v>8.2740001678466797</v>
      </c>
      <c r="D59" s="35">
        <v>-8.2500001676380634</v>
      </c>
      <c r="E59" s="17" t="s">
        <v>189</v>
      </c>
      <c r="F59" s="17"/>
      <c r="G59" s="118">
        <v>0.41260416666666666</v>
      </c>
      <c r="H59" s="119">
        <v>0.49593749999999998</v>
      </c>
      <c r="I59" s="119">
        <v>0.57927083333333329</v>
      </c>
      <c r="J59" s="119">
        <v>0.66260416666666666</v>
      </c>
      <c r="K59" s="118">
        <v>0.74593749999999992</v>
      </c>
    </row>
    <row r="60" spans="1:11" x14ac:dyDescent="0.2">
      <c r="A60" s="7"/>
      <c r="B60" s="8"/>
      <c r="C60" s="8"/>
      <c r="D60" s="9"/>
      <c r="E60" s="108"/>
      <c r="F60" s="11" t="s">
        <v>45</v>
      </c>
      <c r="G60" s="12" t="s">
        <v>102</v>
      </c>
      <c r="H60" s="23" t="s">
        <v>102</v>
      </c>
      <c r="I60" s="23" t="s">
        <v>102</v>
      </c>
      <c r="J60" s="23" t="s">
        <v>102</v>
      </c>
      <c r="K60" s="12" t="s">
        <v>102</v>
      </c>
    </row>
    <row r="61" spans="1:11" x14ac:dyDescent="0.2">
      <c r="A61" s="13"/>
      <c r="D61" s="14"/>
      <c r="E61" s="109"/>
      <c r="F61" s="16" t="s">
        <v>46</v>
      </c>
      <c r="G61" s="31">
        <v>9.0760002136230398</v>
      </c>
      <c r="H61" s="32">
        <v>9.0760002136230469</v>
      </c>
      <c r="I61" s="32">
        <v>9.0760002136230398</v>
      </c>
      <c r="J61" s="32">
        <v>9.0760002136230469</v>
      </c>
      <c r="K61" s="31">
        <v>9.0760002136230398</v>
      </c>
    </row>
    <row r="62" spans="1:11" x14ac:dyDescent="0.2">
      <c r="A62" s="13"/>
      <c r="D62" s="14"/>
      <c r="E62" s="109"/>
      <c r="F62" s="16" t="s">
        <v>47</v>
      </c>
      <c r="G62" s="33">
        <v>1.6388889153798422E-2</v>
      </c>
      <c r="H62" s="34">
        <v>1.6388889153798422E-2</v>
      </c>
      <c r="I62" s="34">
        <v>1.6388889153798422E-2</v>
      </c>
      <c r="J62" s="34">
        <v>1.6388889153798422E-2</v>
      </c>
      <c r="K62" s="33">
        <v>1.6388889153798422E-2</v>
      </c>
    </row>
    <row r="63" spans="1:11" ht="13.5" thickBot="1" x14ac:dyDescent="0.25">
      <c r="A63" s="13"/>
      <c r="D63" s="14"/>
      <c r="E63" s="335" t="s">
        <v>48</v>
      </c>
      <c r="F63" s="305"/>
      <c r="G63" s="53">
        <f t="shared" ref="G63:K63" si="4">G61/(24*IF(G62&gt;0,G62,1))</f>
        <v>23.074576441319067</v>
      </c>
      <c r="H63" s="113">
        <f t="shared" si="4"/>
        <v>23.074576441319085</v>
      </c>
      <c r="I63" s="113">
        <f t="shared" si="4"/>
        <v>23.074576441319067</v>
      </c>
      <c r="J63" s="113">
        <f t="shared" si="4"/>
        <v>23.074576441319085</v>
      </c>
      <c r="K63" s="53">
        <f t="shared" si="4"/>
        <v>23.074576441319067</v>
      </c>
    </row>
    <row r="64" spans="1:11" x14ac:dyDescent="0.2">
      <c r="A64" s="8"/>
      <c r="B64" s="8"/>
      <c r="C64" s="8"/>
      <c r="D64" s="8"/>
      <c r="E64" s="8"/>
      <c r="F64" s="8"/>
      <c r="G64" s="8"/>
      <c r="H64" s="8"/>
    </row>
    <row r="65" spans="1:1" x14ac:dyDescent="0.2">
      <c r="A65" s="122" t="s">
        <v>51</v>
      </c>
    </row>
    <row r="66" spans="1:1" x14ac:dyDescent="0.2">
      <c r="A66" s="121" t="s">
        <v>208</v>
      </c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3:F63"/>
    <mergeCell ref="E37:F37"/>
    <mergeCell ref="A40:F40"/>
    <mergeCell ref="A42:A44"/>
    <mergeCell ref="B42:B44"/>
    <mergeCell ref="C42:C44"/>
    <mergeCell ref="D42:D44"/>
    <mergeCell ref="E42:E44"/>
    <mergeCell ref="F42:F44"/>
  </mergeCells>
  <pageMargins left="0.19685039370078741" right="0.19685039370078741" top="0.39370078740157483" bottom="0.39370078740157483" header="0" footer="0"/>
  <pageSetup paperSize="9" scale="42" pageOrder="overThenDown" orientation="portrait" r:id="rId1"/>
  <headerFooter alignWithMargins="0"/>
  <rowBreaks count="1" manualBreakCount="1">
    <brk id="3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2">
    <pageSetUpPr fitToPage="1"/>
  </sheetPr>
  <dimension ref="A1:X64"/>
  <sheetViews>
    <sheetView topLeftCell="A33" zoomScale="90" zoomScaleNormal="90" workbookViewId="0">
      <selection activeCell="B52" sqref="B52"/>
    </sheetView>
  </sheetViews>
  <sheetFormatPr defaultRowHeight="12.75" x14ac:dyDescent="0.2"/>
  <cols>
    <col min="1" max="1" width="3.42578125" style="147" customWidth="1"/>
    <col min="2" max="2" width="19.85546875" style="147" customWidth="1"/>
    <col min="3" max="3" width="8.140625" style="147" customWidth="1"/>
    <col min="4" max="4" width="8.5703125" style="147" customWidth="1"/>
    <col min="5" max="5" width="9.85546875" style="147" customWidth="1"/>
    <col min="6" max="6" width="10" style="147" customWidth="1"/>
    <col min="7" max="24" width="6.5703125" style="147" customWidth="1"/>
  </cols>
  <sheetData>
    <row r="1" spans="1:17" x14ac:dyDescent="0.2">
      <c r="A1" s="145"/>
      <c r="B1" s="146"/>
      <c r="C1" s="146"/>
    </row>
    <row r="2" spans="1:17" x14ac:dyDescent="0.2">
      <c r="A2" s="148" t="s">
        <v>203</v>
      </c>
      <c r="B2" s="146"/>
      <c r="C2" s="146"/>
    </row>
    <row r="3" spans="1:17" x14ac:dyDescent="0.2">
      <c r="A3" s="149"/>
      <c r="B3" s="146"/>
      <c r="C3" s="146"/>
    </row>
    <row r="4" spans="1:17" x14ac:dyDescent="0.2">
      <c r="A4" s="145"/>
      <c r="B4" s="146" t="s">
        <v>209</v>
      </c>
      <c r="C4" s="146" t="s">
        <v>210</v>
      </c>
      <c r="H4" s="150"/>
    </row>
    <row r="5" spans="1:17" x14ac:dyDescent="0.2">
      <c r="A5" s="145"/>
      <c r="B5" s="146"/>
      <c r="C5" s="146" t="s">
        <v>211</v>
      </c>
      <c r="H5" s="150"/>
    </row>
    <row r="6" spans="1:17" x14ac:dyDescent="0.2">
      <c r="A6" s="145"/>
      <c r="B6" s="146"/>
      <c r="C6" s="146" t="s">
        <v>212</v>
      </c>
      <c r="H6" s="150"/>
    </row>
    <row r="7" spans="1:17" x14ac:dyDescent="0.2">
      <c r="A7" s="145"/>
      <c r="B7" s="146"/>
      <c r="C7" s="146"/>
      <c r="H7" s="150"/>
    </row>
    <row r="8" spans="1:17" ht="18" x14ac:dyDescent="0.25">
      <c r="C8" s="151"/>
      <c r="E8" s="152"/>
      <c r="F8" s="152"/>
      <c r="G8" s="153"/>
      <c r="H8" s="152"/>
      <c r="I8" s="152"/>
      <c r="O8" s="154"/>
    </row>
    <row r="9" spans="1:17" ht="20.25" x14ac:dyDescent="0.3">
      <c r="A9" s="292" t="s">
        <v>52</v>
      </c>
      <c r="B9" s="292"/>
      <c r="C9" s="292"/>
      <c r="D9" s="292"/>
      <c r="E9" s="292"/>
      <c r="F9" s="155" t="s">
        <v>55</v>
      </c>
      <c r="G9" s="156"/>
      <c r="H9" s="157"/>
      <c r="N9" s="158"/>
    </row>
    <row r="10" spans="1:17" ht="27.75" customHeight="1" x14ac:dyDescent="0.25">
      <c r="A10" s="293" t="s">
        <v>56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  <c r="M10" s="159"/>
      <c r="N10" s="159"/>
    </row>
    <row r="11" spans="1:17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  <c r="M11" s="159"/>
      <c r="N11" s="159"/>
    </row>
    <row r="12" spans="1:17" ht="15.75" x14ac:dyDescent="0.25">
      <c r="A12" s="146" t="s">
        <v>49</v>
      </c>
      <c r="C12" s="301">
        <v>44927</v>
      </c>
      <c r="D12" s="301"/>
      <c r="E12" s="160"/>
      <c r="F12" s="160"/>
      <c r="G12" s="159"/>
      <c r="H12" s="159"/>
      <c r="I12" s="159"/>
      <c r="J12" s="159"/>
      <c r="K12" s="159"/>
      <c r="L12" s="159"/>
      <c r="M12" s="159"/>
      <c r="N12" s="159"/>
    </row>
    <row r="13" spans="1:17" ht="15.75" x14ac:dyDescent="0.25">
      <c r="A13" s="146" t="s">
        <v>50</v>
      </c>
      <c r="C13" s="300" t="s">
        <v>204</v>
      </c>
      <c r="D13" s="300"/>
      <c r="E13" s="160"/>
      <c r="F13" s="160"/>
      <c r="G13" s="159"/>
      <c r="H13" s="159"/>
      <c r="I13" s="159"/>
      <c r="J13" s="159"/>
      <c r="K13" s="159"/>
      <c r="L13" s="159"/>
      <c r="M13" s="159"/>
      <c r="N13" s="159"/>
    </row>
    <row r="14" spans="1:17" ht="12.75" customHeight="1" thickBot="1" x14ac:dyDescent="0.25">
      <c r="J14" s="161"/>
      <c r="K14" s="161"/>
      <c r="L14" s="161"/>
      <c r="M14" s="161"/>
      <c r="N14" s="161"/>
    </row>
    <row r="15" spans="1:17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131" t="s">
        <v>44</v>
      </c>
      <c r="N15" s="131" t="s">
        <v>44</v>
      </c>
      <c r="O15" s="131" t="s">
        <v>44</v>
      </c>
      <c r="P15" s="131" t="s">
        <v>44</v>
      </c>
      <c r="Q15" s="235" t="s">
        <v>44</v>
      </c>
    </row>
    <row r="16" spans="1:17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 t="shared" ref="H16:K16" si="0">G16+2</f>
        <v>3</v>
      </c>
      <c r="I16" s="132">
        <f t="shared" si="0"/>
        <v>5</v>
      </c>
      <c r="J16" s="132">
        <f t="shared" si="0"/>
        <v>7</v>
      </c>
      <c r="K16" s="132">
        <f t="shared" si="0"/>
        <v>9</v>
      </c>
      <c r="L16" s="132">
        <f>K16+2</f>
        <v>11</v>
      </c>
      <c r="M16" s="132">
        <v>13</v>
      </c>
      <c r="N16" s="132">
        <f>M16+2</f>
        <v>15</v>
      </c>
      <c r="O16" s="132">
        <f>N16+2</f>
        <v>17</v>
      </c>
      <c r="P16" s="132">
        <f>O16+2</f>
        <v>19</v>
      </c>
      <c r="Q16" s="136">
        <v>21</v>
      </c>
    </row>
    <row r="17" spans="1:24" ht="15" customHeight="1" thickBot="1" x14ac:dyDescent="0.25">
      <c r="A17" s="296"/>
      <c r="B17" s="299"/>
      <c r="C17" s="299"/>
      <c r="D17" s="299"/>
      <c r="E17" s="299"/>
      <c r="F17" s="299"/>
      <c r="G17" s="114" t="s">
        <v>57</v>
      </c>
      <c r="H17" s="133" t="s">
        <v>57</v>
      </c>
      <c r="I17" s="133" t="s">
        <v>216</v>
      </c>
      <c r="J17" s="133" t="s">
        <v>217</v>
      </c>
      <c r="K17" s="133" t="s">
        <v>57</v>
      </c>
      <c r="L17" s="133" t="s">
        <v>57</v>
      </c>
      <c r="M17" s="133" t="s">
        <v>57</v>
      </c>
      <c r="N17" s="133" t="s">
        <v>57</v>
      </c>
      <c r="O17" s="133" t="s">
        <v>57</v>
      </c>
      <c r="P17" s="133" t="s">
        <v>57</v>
      </c>
      <c r="Q17" s="236" t="s">
        <v>57</v>
      </c>
    </row>
    <row r="18" spans="1:24" x14ac:dyDescent="0.2">
      <c r="A18" s="166">
        <f t="shared" ref="A18:A31" ca="1" si="1">IF(B18&lt;&gt;"",OFFSET(A18,-1,0)+1,"")</f>
        <v>1</v>
      </c>
      <c r="B18" s="139" t="s">
        <v>58</v>
      </c>
      <c r="C18" s="141">
        <v>0</v>
      </c>
      <c r="D18" s="141">
        <v>0.46299999952316284</v>
      </c>
      <c r="E18" s="167" t="s">
        <v>59</v>
      </c>
      <c r="F18" s="167" t="s">
        <v>53</v>
      </c>
      <c r="G18" s="116">
        <v>0.28125</v>
      </c>
      <c r="H18" s="117">
        <v>0.32291666666666669</v>
      </c>
      <c r="I18" s="134">
        <v>0.37538194444444439</v>
      </c>
      <c r="J18" s="134">
        <v>0.41704861111111108</v>
      </c>
      <c r="K18" s="134">
        <v>0.5</v>
      </c>
      <c r="L18" s="117">
        <v>0.54166666666666663</v>
      </c>
      <c r="M18" s="134">
        <v>0.58371527777777776</v>
      </c>
      <c r="N18" s="134">
        <v>0.66704861111111113</v>
      </c>
      <c r="O18" s="117">
        <v>0.7104166666666667</v>
      </c>
      <c r="P18" s="134">
        <v>0.75</v>
      </c>
      <c r="Q18" s="244">
        <v>0.79166666666666663</v>
      </c>
    </row>
    <row r="19" spans="1:24" x14ac:dyDescent="0.2">
      <c r="A19" s="138">
        <f t="shared" ca="1" si="1"/>
        <v>2</v>
      </c>
      <c r="B19" s="139" t="s">
        <v>60</v>
      </c>
      <c r="C19" s="140">
        <v>0.46299999952316284</v>
      </c>
      <c r="D19" s="141">
        <v>0.3540000319480896</v>
      </c>
      <c r="E19" s="142" t="s">
        <v>61</v>
      </c>
      <c r="F19" s="143">
        <v>6.9444444444444447E-4</v>
      </c>
      <c r="G19" s="118">
        <v>0.28263888888888888</v>
      </c>
      <c r="H19" s="119">
        <v>0.32430555555555557</v>
      </c>
      <c r="I19" s="135">
        <v>0.37677083333333328</v>
      </c>
      <c r="J19" s="135">
        <v>0.41774305555555552</v>
      </c>
      <c r="K19" s="135">
        <v>0.50069444444444444</v>
      </c>
      <c r="L19" s="119">
        <v>0.54236111111111118</v>
      </c>
      <c r="M19" s="135">
        <v>0.58440972222222221</v>
      </c>
      <c r="N19" s="135">
        <v>0.66774305555555558</v>
      </c>
      <c r="O19" s="119">
        <v>0.71111111111111114</v>
      </c>
      <c r="P19" s="135">
        <v>0.75069444444444444</v>
      </c>
      <c r="Q19" s="245">
        <v>0.79236111111111107</v>
      </c>
    </row>
    <row r="20" spans="1:24" x14ac:dyDescent="0.2">
      <c r="A20" s="138">
        <f t="shared" ca="1" si="1"/>
        <v>3</v>
      </c>
      <c r="B20" s="139" t="s">
        <v>62</v>
      </c>
      <c r="C20" s="140">
        <v>0.81700003147125244</v>
      </c>
      <c r="D20" s="141">
        <v>0.33700001239776611</v>
      </c>
      <c r="E20" s="142" t="s">
        <v>63</v>
      </c>
      <c r="F20" s="143">
        <v>6.9444444444444447E-4</v>
      </c>
      <c r="G20" s="118">
        <v>0.28333333333333333</v>
      </c>
      <c r="H20" s="119">
        <v>0.32500000000000001</v>
      </c>
      <c r="I20" s="135">
        <v>0.37746527777777772</v>
      </c>
      <c r="J20" s="135">
        <v>0.41829861111111105</v>
      </c>
      <c r="K20" s="135">
        <v>0.50163194444444448</v>
      </c>
      <c r="L20" s="117">
        <v>0.54305555555555596</v>
      </c>
      <c r="M20" s="135">
        <v>0.58496527777777774</v>
      </c>
      <c r="N20" s="135">
        <v>0.668298611111111</v>
      </c>
      <c r="O20" s="119">
        <v>0.71180555555555547</v>
      </c>
      <c r="P20" s="135">
        <v>0.75138888888888899</v>
      </c>
      <c r="Q20" s="245">
        <v>0.79305555555555562</v>
      </c>
    </row>
    <row r="21" spans="1:24" x14ac:dyDescent="0.2">
      <c r="A21" s="138">
        <f t="shared" ca="1" si="1"/>
        <v>4</v>
      </c>
      <c r="B21" s="139" t="s">
        <v>64</v>
      </c>
      <c r="C21" s="140">
        <v>1.1540000438690186</v>
      </c>
      <c r="D21" s="141">
        <v>0.62800002098083496</v>
      </c>
      <c r="E21" s="142" t="s">
        <v>65</v>
      </c>
      <c r="F21" s="143">
        <v>4.1666666666666666E-3</v>
      </c>
      <c r="G21" s="118">
        <v>0.28402777777777777</v>
      </c>
      <c r="H21" s="119">
        <v>0.32569444444444445</v>
      </c>
      <c r="I21" s="135">
        <v>0.37815972222222222</v>
      </c>
      <c r="J21" s="135">
        <v>0.41878472222222218</v>
      </c>
      <c r="K21" s="135">
        <v>0.50211805555555555</v>
      </c>
      <c r="L21" s="119">
        <v>0.54374999999999996</v>
      </c>
      <c r="M21" s="135">
        <v>0.58545138888888881</v>
      </c>
      <c r="N21" s="135">
        <v>0.66878472222222218</v>
      </c>
      <c r="O21" s="119">
        <v>0.71250000000000002</v>
      </c>
      <c r="P21" s="135">
        <v>0.75208333333333333</v>
      </c>
      <c r="Q21" s="245">
        <v>0.79375000000000007</v>
      </c>
    </row>
    <row r="22" spans="1:24" s="137" customFormat="1" x14ac:dyDescent="0.2">
      <c r="A22" s="138">
        <f t="shared" ca="1" si="1"/>
        <v>5</v>
      </c>
      <c r="B22" s="139" t="s">
        <v>66</v>
      </c>
      <c r="C22" s="140">
        <v>1.7820000648498535</v>
      </c>
      <c r="D22" s="141">
        <v>0.54999995231628418</v>
      </c>
      <c r="E22" s="142" t="s">
        <v>67</v>
      </c>
      <c r="F22" s="143">
        <v>6.9444444444444447E-4</v>
      </c>
      <c r="G22" s="118">
        <v>0.28819444444444448</v>
      </c>
      <c r="H22" s="119">
        <v>0.3298611111111111</v>
      </c>
      <c r="I22" s="135">
        <v>0.38232638888888887</v>
      </c>
      <c r="J22" s="135">
        <v>0.4230902777777778</v>
      </c>
      <c r="K22" s="135">
        <v>0.50642361111111112</v>
      </c>
      <c r="L22" s="117">
        <v>0.54791666666666672</v>
      </c>
      <c r="M22" s="135">
        <v>0.58975694444444449</v>
      </c>
      <c r="N22" s="135">
        <v>0.67309027777777775</v>
      </c>
      <c r="O22" s="119">
        <v>0.71666666666666667</v>
      </c>
      <c r="P22" s="135">
        <v>0.75624999999999998</v>
      </c>
      <c r="Q22" s="245">
        <v>0.79791666666666661</v>
      </c>
      <c r="R22" s="147"/>
      <c r="S22" s="147"/>
      <c r="T22" s="147"/>
      <c r="U22" s="147"/>
      <c r="V22" s="147"/>
      <c r="W22" s="147"/>
      <c r="X22" s="147"/>
    </row>
    <row r="23" spans="1:24" x14ac:dyDescent="0.2">
      <c r="A23" s="138">
        <f t="shared" ca="1" si="1"/>
        <v>6</v>
      </c>
      <c r="B23" s="139" t="s">
        <v>68</v>
      </c>
      <c r="C23" s="140">
        <v>2.3320000171661377</v>
      </c>
      <c r="D23" s="141">
        <v>0.49300003051757813</v>
      </c>
      <c r="E23" s="142" t="s">
        <v>69</v>
      </c>
      <c r="F23" s="143">
        <v>6.9444444444444447E-4</v>
      </c>
      <c r="G23" s="118">
        <v>0.28888888888888892</v>
      </c>
      <c r="H23" s="119">
        <v>0.33055555555555555</v>
      </c>
      <c r="I23" s="135">
        <v>0.38302083333333331</v>
      </c>
      <c r="J23" s="135">
        <v>0.42378472222222224</v>
      </c>
      <c r="K23" s="135">
        <v>0.50711805555555556</v>
      </c>
      <c r="L23" s="119">
        <v>0.54861111111111105</v>
      </c>
      <c r="M23" s="135">
        <v>0.59045138888888893</v>
      </c>
      <c r="N23" s="135">
        <v>0.67378472222222219</v>
      </c>
      <c r="O23" s="119">
        <v>0.71736111111111101</v>
      </c>
      <c r="P23" s="135">
        <v>0.75694444444444453</v>
      </c>
      <c r="Q23" s="245">
        <v>0.79861111111111116</v>
      </c>
    </row>
    <row r="24" spans="1:24" x14ac:dyDescent="0.2">
      <c r="A24" s="138">
        <f t="shared" ca="1" si="1"/>
        <v>7</v>
      </c>
      <c r="B24" s="139" t="s">
        <v>70</v>
      </c>
      <c r="C24" s="140">
        <v>2.8250000476837158</v>
      </c>
      <c r="D24" s="141">
        <v>0.58599996566772461</v>
      </c>
      <c r="E24" s="142" t="s">
        <v>71</v>
      </c>
      <c r="F24" s="143">
        <v>6.9444444444444447E-4</v>
      </c>
      <c r="G24" s="118">
        <v>0.28958333333333336</v>
      </c>
      <c r="H24" s="119">
        <v>0.33124999999999999</v>
      </c>
      <c r="I24" s="135">
        <v>0.38371527777777775</v>
      </c>
      <c r="J24" s="135">
        <v>0.42447916666666669</v>
      </c>
      <c r="K24" s="135">
        <v>0.5078125</v>
      </c>
      <c r="L24" s="117">
        <v>0.5493055555555556</v>
      </c>
      <c r="M24" s="135">
        <v>0.59114583333333337</v>
      </c>
      <c r="N24" s="135">
        <v>0.67447916666666663</v>
      </c>
      <c r="O24" s="119">
        <v>0.71805555555555556</v>
      </c>
      <c r="P24" s="135">
        <v>0.75763888888888886</v>
      </c>
      <c r="Q24" s="245">
        <v>0.7993055555555556</v>
      </c>
    </row>
    <row r="25" spans="1:24" x14ac:dyDescent="0.2">
      <c r="A25" s="138">
        <f t="shared" ca="1" si="1"/>
        <v>8</v>
      </c>
      <c r="B25" s="139" t="s">
        <v>72</v>
      </c>
      <c r="C25" s="140">
        <v>3.4110000133514404</v>
      </c>
      <c r="D25" s="141">
        <v>0.4290001392364502</v>
      </c>
      <c r="E25" s="142" t="s">
        <v>73</v>
      </c>
      <c r="F25" s="143">
        <v>6.9444444444444447E-4</v>
      </c>
      <c r="G25" s="118">
        <v>0.2902777777777778</v>
      </c>
      <c r="H25" s="119">
        <v>0.33194444444444443</v>
      </c>
      <c r="I25" s="135">
        <v>0.38440972222222219</v>
      </c>
      <c r="J25" s="135">
        <v>0.42517361111111113</v>
      </c>
      <c r="K25" s="135">
        <v>0.50850694444444444</v>
      </c>
      <c r="L25" s="119">
        <v>0.54999999999999993</v>
      </c>
      <c r="M25" s="135">
        <v>0.59184027777777781</v>
      </c>
      <c r="N25" s="135">
        <v>0.67517361111111107</v>
      </c>
      <c r="O25" s="119">
        <v>0.71875</v>
      </c>
      <c r="P25" s="135">
        <v>0.7583333333333333</v>
      </c>
      <c r="Q25" s="245">
        <v>0.79999999999999993</v>
      </c>
    </row>
    <row r="26" spans="1:24" x14ac:dyDescent="0.2">
      <c r="A26" s="138">
        <f t="shared" ca="1" si="1"/>
        <v>9</v>
      </c>
      <c r="B26" s="139" t="s">
        <v>74</v>
      </c>
      <c r="C26" s="140">
        <v>3.8400001525878906</v>
      </c>
      <c r="D26" s="141">
        <v>1.0780000686645508</v>
      </c>
      <c r="E26" s="142" t="s">
        <v>75</v>
      </c>
      <c r="F26" s="143">
        <v>1.3888888888888889E-3</v>
      </c>
      <c r="G26" s="118">
        <v>0.29097222222222224</v>
      </c>
      <c r="H26" s="119">
        <v>0.33263888888888887</v>
      </c>
      <c r="I26" s="135">
        <v>0.38510416666666664</v>
      </c>
      <c r="J26" s="135">
        <v>0.42586805555555557</v>
      </c>
      <c r="K26" s="135">
        <v>0.50920138888888888</v>
      </c>
      <c r="L26" s="117">
        <v>0.55069444444444449</v>
      </c>
      <c r="M26" s="135">
        <v>0.59253472222222225</v>
      </c>
      <c r="N26" s="135">
        <v>0.67586805555555551</v>
      </c>
      <c r="O26" s="119">
        <v>0.71944444444444444</v>
      </c>
      <c r="P26" s="135">
        <v>0.75902777777777775</v>
      </c>
      <c r="Q26" s="245">
        <v>0.80069444444444438</v>
      </c>
    </row>
    <row r="27" spans="1:24" x14ac:dyDescent="0.2">
      <c r="A27" s="138">
        <f t="shared" ca="1" si="1"/>
        <v>10</v>
      </c>
      <c r="B27" s="139" t="s">
        <v>76</v>
      </c>
      <c r="C27" s="140">
        <v>4.9180002212524414</v>
      </c>
      <c r="D27" s="141">
        <v>0.49300003051757813</v>
      </c>
      <c r="E27" s="142" t="s">
        <v>77</v>
      </c>
      <c r="F27" s="143">
        <v>6.9444444444444447E-4</v>
      </c>
      <c r="G27" s="118">
        <v>0.29236111111111113</v>
      </c>
      <c r="H27" s="119">
        <v>0.33402777777777781</v>
      </c>
      <c r="I27" s="135">
        <v>0.38649305555555552</v>
      </c>
      <c r="J27" s="135">
        <v>0.42725694444444445</v>
      </c>
      <c r="K27" s="135">
        <v>0.51059027777777777</v>
      </c>
      <c r="L27" s="119">
        <v>0.55208333333333337</v>
      </c>
      <c r="M27" s="135">
        <v>0.59392361111111114</v>
      </c>
      <c r="N27" s="135">
        <v>0.6772569444444444</v>
      </c>
      <c r="O27" s="119">
        <v>0.72083333333333333</v>
      </c>
      <c r="P27" s="135">
        <v>0.76041666666666663</v>
      </c>
      <c r="Q27" s="245">
        <v>0.80208333333333337</v>
      </c>
    </row>
    <row r="28" spans="1:24" x14ac:dyDescent="0.2">
      <c r="A28" s="138">
        <f t="shared" ca="1" si="1"/>
        <v>11</v>
      </c>
      <c r="B28" s="139" t="s">
        <v>78</v>
      </c>
      <c r="C28" s="140">
        <v>5.4110002517700195</v>
      </c>
      <c r="D28" s="141">
        <v>0.27899980545043945</v>
      </c>
      <c r="E28" s="142" t="s">
        <v>79</v>
      </c>
      <c r="F28" s="143">
        <v>6.9444444444444447E-4</v>
      </c>
      <c r="G28" s="118">
        <v>0.29305555555555557</v>
      </c>
      <c r="H28" s="119">
        <v>0.3347222222222222</v>
      </c>
      <c r="I28" s="135">
        <v>0.38718749999999996</v>
      </c>
      <c r="J28" s="135">
        <v>0.4279513888888889</v>
      </c>
      <c r="K28" s="135">
        <v>0.51128472222222221</v>
      </c>
      <c r="L28" s="117">
        <v>0.55277777777777781</v>
      </c>
      <c r="M28" s="135">
        <v>0.59461805555555558</v>
      </c>
      <c r="N28" s="135">
        <v>0.67795138888888884</v>
      </c>
      <c r="O28" s="119">
        <v>0.72152777777777777</v>
      </c>
      <c r="P28" s="135">
        <v>0.76111111111111107</v>
      </c>
      <c r="Q28" s="245">
        <v>0.8027777777777777</v>
      </c>
    </row>
    <row r="29" spans="1:24" x14ac:dyDescent="0.2">
      <c r="A29" s="138">
        <f t="shared" ca="1" si="1"/>
        <v>12</v>
      </c>
      <c r="B29" s="139" t="s">
        <v>80</v>
      </c>
      <c r="C29" s="140">
        <v>5.690000057220459</v>
      </c>
      <c r="D29" s="141">
        <v>0.56599998474121094</v>
      </c>
      <c r="E29" s="142" t="s">
        <v>81</v>
      </c>
      <c r="F29" s="143">
        <v>1.3888888888888889E-3</v>
      </c>
      <c r="G29" s="118">
        <v>0.29375000000000001</v>
      </c>
      <c r="H29" s="119">
        <v>0.3354166666666667</v>
      </c>
      <c r="I29" s="135">
        <v>0.3878819444444444</v>
      </c>
      <c r="J29" s="135">
        <v>0.42864583333333334</v>
      </c>
      <c r="K29" s="135">
        <v>0.51197916666666665</v>
      </c>
      <c r="L29" s="119">
        <v>0.55347222222222225</v>
      </c>
      <c r="M29" s="135">
        <v>0.59531250000000002</v>
      </c>
      <c r="N29" s="135">
        <v>0.67864583333333328</v>
      </c>
      <c r="O29" s="119">
        <v>0.72222222222222221</v>
      </c>
      <c r="P29" s="135">
        <v>0.76180555555555562</v>
      </c>
      <c r="Q29" s="245">
        <v>0.80347222222222225</v>
      </c>
    </row>
    <row r="30" spans="1:24" x14ac:dyDescent="0.2">
      <c r="A30" s="138">
        <f t="shared" ca="1" si="1"/>
        <v>13</v>
      </c>
      <c r="B30" s="139" t="s">
        <v>82</v>
      </c>
      <c r="C30" s="140">
        <v>6.2560000419616699</v>
      </c>
      <c r="D30" s="141">
        <v>0.32700014114379883</v>
      </c>
      <c r="E30" s="142" t="s">
        <v>83</v>
      </c>
      <c r="F30" s="143">
        <v>6.9444444444444447E-4</v>
      </c>
      <c r="G30" s="118">
        <v>0.2951388888888889</v>
      </c>
      <c r="H30" s="119">
        <v>0.33680555555555558</v>
      </c>
      <c r="I30" s="135">
        <v>0.38927083333333329</v>
      </c>
      <c r="J30" s="135">
        <v>0.43003472222222222</v>
      </c>
      <c r="K30" s="135">
        <v>0.51336805555555554</v>
      </c>
      <c r="L30" s="117">
        <v>0.55486111111111114</v>
      </c>
      <c r="M30" s="135">
        <v>0.59670138888888891</v>
      </c>
      <c r="N30" s="135">
        <v>0.68003472222222228</v>
      </c>
      <c r="O30" s="119">
        <v>0.72361111111111109</v>
      </c>
      <c r="P30" s="135">
        <v>0.7631944444444444</v>
      </c>
      <c r="Q30" s="245">
        <v>0.80486111111111114</v>
      </c>
    </row>
    <row r="31" spans="1:24" ht="13.5" thickBot="1" x14ac:dyDescent="0.25">
      <c r="A31" s="138">
        <f t="shared" ca="1" si="1"/>
        <v>14</v>
      </c>
      <c r="B31" s="139" t="s">
        <v>84</v>
      </c>
      <c r="C31" s="140">
        <v>6.5830001831054688</v>
      </c>
      <c r="D31" s="141">
        <v>-6.5830001831054688</v>
      </c>
      <c r="E31" s="142" t="s">
        <v>85</v>
      </c>
      <c r="F31" s="142"/>
      <c r="G31" s="118">
        <v>0.29583333333333334</v>
      </c>
      <c r="H31" s="119">
        <v>0.33749999999999997</v>
      </c>
      <c r="I31" s="135">
        <v>0.38996316055244779</v>
      </c>
      <c r="J31" s="135">
        <v>0.43072704944133672</v>
      </c>
      <c r="K31" s="135">
        <v>0.51406249999999998</v>
      </c>
      <c r="L31" s="119">
        <v>0.55555555555555558</v>
      </c>
      <c r="M31" s="135">
        <v>0.5973937161080034</v>
      </c>
      <c r="N31" s="135">
        <v>0.68072704944133666</v>
      </c>
      <c r="O31" s="119">
        <v>0.72430555555555554</v>
      </c>
      <c r="P31" s="135">
        <v>0.76388888888888884</v>
      </c>
      <c r="Q31" s="245">
        <v>0.80555555555555547</v>
      </c>
    </row>
    <row r="32" spans="1:24" x14ac:dyDescent="0.2">
      <c r="A32" s="170"/>
      <c r="B32" s="171"/>
      <c r="C32" s="171"/>
      <c r="D32" s="172"/>
      <c r="E32" s="173"/>
      <c r="F32" s="174" t="s">
        <v>45</v>
      </c>
      <c r="G32" s="175" t="s">
        <v>86</v>
      </c>
      <c r="H32" s="176" t="s">
        <v>86</v>
      </c>
      <c r="I32" s="176" t="s">
        <v>86</v>
      </c>
      <c r="J32" s="176" t="s">
        <v>86</v>
      </c>
      <c r="K32" s="176" t="s">
        <v>86</v>
      </c>
      <c r="L32" s="176" t="s">
        <v>86</v>
      </c>
      <c r="M32" s="176" t="s">
        <v>86</v>
      </c>
      <c r="N32" s="176" t="s">
        <v>86</v>
      </c>
      <c r="O32" s="176" t="s">
        <v>86</v>
      </c>
      <c r="P32" s="176" t="s">
        <v>86</v>
      </c>
      <c r="Q32" s="262" t="s">
        <v>86</v>
      </c>
    </row>
    <row r="33" spans="1:17" x14ac:dyDescent="0.2">
      <c r="A33" s="163"/>
      <c r="D33" s="177"/>
      <c r="E33" s="178"/>
      <c r="F33" s="179" t="s">
        <v>46</v>
      </c>
      <c r="G33" s="180">
        <v>6.5830001831054599</v>
      </c>
      <c r="H33" s="181">
        <v>6.5830001831054688</v>
      </c>
      <c r="I33" s="181">
        <v>6.5830001831054688</v>
      </c>
      <c r="J33" s="181">
        <v>6.5830001831054688</v>
      </c>
      <c r="K33" s="181">
        <v>6.5830001831054688</v>
      </c>
      <c r="L33" s="181">
        <v>6.5830001831054688</v>
      </c>
      <c r="M33" s="181">
        <v>6.5830001831054688</v>
      </c>
      <c r="N33" s="181">
        <v>6.5830001831054688</v>
      </c>
      <c r="O33" s="181">
        <v>6.5830001831054688</v>
      </c>
      <c r="P33" s="181">
        <v>6.5</v>
      </c>
      <c r="Q33" s="265">
        <v>6.6</v>
      </c>
    </row>
    <row r="34" spans="1:17" x14ac:dyDescent="0.2">
      <c r="A34" s="163"/>
      <c r="D34" s="177"/>
      <c r="E34" s="178"/>
      <c r="F34" s="179" t="s">
        <v>47</v>
      </c>
      <c r="G34" s="182">
        <v>1.4583333333333334E-2</v>
      </c>
      <c r="H34" s="183">
        <v>1.4583333333333334E-2</v>
      </c>
      <c r="I34" s="183">
        <v>1.4583333333333334E-2</v>
      </c>
      <c r="J34" s="183">
        <v>1.3888888888888888E-2</v>
      </c>
      <c r="K34" s="183">
        <v>1.3888888888888888E-2</v>
      </c>
      <c r="L34" s="183">
        <v>1.3888888888888888E-2</v>
      </c>
      <c r="M34" s="183">
        <v>1.3888888888888888E-2</v>
      </c>
      <c r="N34" s="183">
        <v>1.3888888888888888E-2</v>
      </c>
      <c r="O34" s="183">
        <v>1.3888888888888888E-2</v>
      </c>
      <c r="P34" s="183">
        <v>1.3888888888888888E-2</v>
      </c>
      <c r="Q34" s="263">
        <v>1.3888888888888888E-2</v>
      </c>
    </row>
    <row r="35" spans="1:17" ht="13.5" thickBot="1" x14ac:dyDescent="0.25">
      <c r="A35" s="184"/>
      <c r="B35" s="185"/>
      <c r="C35" s="185"/>
      <c r="D35" s="186"/>
      <c r="E35" s="334" t="s">
        <v>48</v>
      </c>
      <c r="F35" s="291"/>
      <c r="G35" s="187">
        <f t="shared" ref="G35:K35" si="2">G33/(24*IF(G34&gt;0,G34,1))</f>
        <v>18.808571951729885</v>
      </c>
      <c r="H35" s="188">
        <f t="shared" si="2"/>
        <v>18.808571951729913</v>
      </c>
      <c r="I35" s="188">
        <v>18.808571951729913</v>
      </c>
      <c r="J35" s="188">
        <f t="shared" si="2"/>
        <v>19.749000549316406</v>
      </c>
      <c r="K35" s="188">
        <f t="shared" si="2"/>
        <v>19.749000549316406</v>
      </c>
      <c r="L35" s="188">
        <f t="shared" ref="L35" si="3">L33/(24*IF(L34&gt;0,L34,1))</f>
        <v>19.749000549316406</v>
      </c>
      <c r="M35" s="188">
        <f>M33/(24*IF(M34&gt;0,M34,1))</f>
        <v>19.749000549316406</v>
      </c>
      <c r="N35" s="188">
        <f>N33/(24*IF(N34&gt;0,N34,1))</f>
        <v>19.749000549316406</v>
      </c>
      <c r="O35" s="188">
        <f t="shared" ref="O35" si="4">O33/(24*IF(O34&gt;0,O34,1))</f>
        <v>19.749000549316406</v>
      </c>
      <c r="P35" s="188">
        <v>19.7</v>
      </c>
      <c r="Q35" s="264">
        <v>19.7</v>
      </c>
    </row>
    <row r="36" spans="1:17" ht="18" x14ac:dyDescent="0.25">
      <c r="A36" s="171"/>
      <c r="B36" s="171"/>
      <c r="C36" s="189"/>
      <c r="D36" s="171"/>
      <c r="E36" s="190"/>
      <c r="F36" s="190"/>
      <c r="G36" s="191"/>
      <c r="H36" s="190"/>
      <c r="I36" s="152"/>
      <c r="O36" s="154"/>
    </row>
    <row r="37" spans="1:17" ht="20.25" x14ac:dyDescent="0.3">
      <c r="C37" s="192"/>
      <c r="D37" s="156"/>
      <c r="E37" s="193"/>
      <c r="F37" s="155" t="str">
        <f>F9</f>
        <v>Nr.5</v>
      </c>
      <c r="G37" s="156"/>
      <c r="H37" s="157"/>
      <c r="N37" s="158"/>
    </row>
    <row r="38" spans="1:17" ht="27.75" customHeight="1" x14ac:dyDescent="0.25">
      <c r="A38" s="293" t="s">
        <v>87</v>
      </c>
      <c r="B38" s="293"/>
      <c r="C38" s="293"/>
      <c r="D38" s="293"/>
      <c r="E38" s="293"/>
      <c r="F38" s="293"/>
      <c r="G38" s="159"/>
      <c r="H38" s="159"/>
      <c r="I38" s="159"/>
      <c r="J38" s="159"/>
      <c r="K38" s="159"/>
      <c r="L38" s="159"/>
      <c r="M38" s="159"/>
      <c r="N38" s="159"/>
    </row>
    <row r="39" spans="1:17" ht="12.75" customHeight="1" thickBot="1" x14ac:dyDescent="0.25">
      <c r="J39" s="161"/>
      <c r="K39" s="161"/>
      <c r="L39" s="161"/>
      <c r="M39" s="161"/>
      <c r="N39" s="161"/>
    </row>
    <row r="40" spans="1:17" x14ac:dyDescent="0.2">
      <c r="A40" s="340" t="s">
        <v>0</v>
      </c>
      <c r="B40" s="330" t="s">
        <v>39</v>
      </c>
      <c r="C40" s="332" t="s">
        <v>40</v>
      </c>
      <c r="D40" s="297" t="s">
        <v>41</v>
      </c>
      <c r="E40" s="332" t="s">
        <v>42</v>
      </c>
      <c r="F40" s="332" t="s">
        <v>43</v>
      </c>
      <c r="G40" s="162" t="s">
        <v>44</v>
      </c>
      <c r="H40" s="131" t="s">
        <v>44</v>
      </c>
      <c r="I40" s="131" t="s">
        <v>44</v>
      </c>
      <c r="J40" s="131" t="s">
        <v>44</v>
      </c>
      <c r="K40" s="131" t="s">
        <v>44</v>
      </c>
      <c r="L40" s="131" t="s">
        <v>44</v>
      </c>
      <c r="M40" s="131" t="s">
        <v>44</v>
      </c>
      <c r="N40" s="131" t="s">
        <v>44</v>
      </c>
      <c r="O40" s="131" t="s">
        <v>44</v>
      </c>
      <c r="P40" s="235" t="s">
        <v>44</v>
      </c>
      <c r="Q40" s="235" t="s">
        <v>44</v>
      </c>
    </row>
    <row r="41" spans="1:17" x14ac:dyDescent="0.2">
      <c r="A41" s="341"/>
      <c r="B41" s="295"/>
      <c r="C41" s="298"/>
      <c r="D41" s="298"/>
      <c r="E41" s="298"/>
      <c r="F41" s="298"/>
      <c r="G41" s="164">
        <v>2</v>
      </c>
      <c r="H41" s="132">
        <f t="shared" ref="H41:K41" si="5">G41+2</f>
        <v>4</v>
      </c>
      <c r="I41" s="132">
        <f t="shared" si="5"/>
        <v>6</v>
      </c>
      <c r="J41" s="132">
        <f t="shared" si="5"/>
        <v>8</v>
      </c>
      <c r="K41" s="132">
        <f t="shared" si="5"/>
        <v>10</v>
      </c>
      <c r="L41" s="132">
        <v>14</v>
      </c>
      <c r="M41" s="132">
        <f>K41+2</f>
        <v>12</v>
      </c>
      <c r="N41" s="132">
        <v>16</v>
      </c>
      <c r="O41" s="132">
        <f>N41+2</f>
        <v>18</v>
      </c>
      <c r="P41" s="136">
        <v>20</v>
      </c>
      <c r="Q41" s="136">
        <v>22</v>
      </c>
    </row>
    <row r="42" spans="1:17" ht="15" customHeight="1" thickBot="1" x14ac:dyDescent="0.25">
      <c r="A42" s="342"/>
      <c r="B42" s="331"/>
      <c r="C42" s="333"/>
      <c r="D42" s="299"/>
      <c r="E42" s="333"/>
      <c r="F42" s="333"/>
      <c r="G42" s="165" t="s">
        <v>57</v>
      </c>
      <c r="H42" s="133" t="s">
        <v>57</v>
      </c>
      <c r="I42" s="133" t="s">
        <v>57</v>
      </c>
      <c r="J42" s="133" t="s">
        <v>216</v>
      </c>
      <c r="K42" s="133" t="s">
        <v>217</v>
      </c>
      <c r="L42" s="133" t="s">
        <v>57</v>
      </c>
      <c r="M42" s="133" t="s">
        <v>217</v>
      </c>
      <c r="N42" s="133" t="s">
        <v>57</v>
      </c>
      <c r="O42" s="133" t="s">
        <v>57</v>
      </c>
      <c r="P42" s="236" t="s">
        <v>57</v>
      </c>
      <c r="Q42" s="236" t="s">
        <v>57</v>
      </c>
    </row>
    <row r="43" spans="1:17" x14ac:dyDescent="0.2">
      <c r="A43" s="237">
        <f t="shared" ref="A43:A57" ca="1" si="6">IF(B43&lt;&gt;"",OFFSET(A43,-1,0)+1,"")</f>
        <v>1</v>
      </c>
      <c r="B43" s="238" t="s">
        <v>84</v>
      </c>
      <c r="C43" s="239">
        <v>0</v>
      </c>
      <c r="D43" s="239">
        <v>0.47200000286102295</v>
      </c>
      <c r="E43" s="240" t="s">
        <v>85</v>
      </c>
      <c r="F43" s="241">
        <v>6.9444444444444447E-4</v>
      </c>
      <c r="G43" s="277">
        <v>0.26041666666666669</v>
      </c>
      <c r="H43" s="278">
        <v>0.30208333333333331</v>
      </c>
      <c r="I43" s="278">
        <v>0.34166666666666662</v>
      </c>
      <c r="J43" s="278">
        <v>0.39305555555555555</v>
      </c>
      <c r="K43" s="278">
        <v>0.43472222222222223</v>
      </c>
      <c r="L43" s="278">
        <v>0.5180555555555556</v>
      </c>
      <c r="M43" s="278">
        <v>0.55972222222222223</v>
      </c>
      <c r="N43" s="278">
        <v>0.60138888888888886</v>
      </c>
      <c r="O43" s="278">
        <v>0.68472222222222223</v>
      </c>
      <c r="P43" s="279">
        <v>0.72916666666666663</v>
      </c>
      <c r="Q43" s="279">
        <v>0.77083333333333337</v>
      </c>
    </row>
    <row r="44" spans="1:17" x14ac:dyDescent="0.2">
      <c r="A44" s="242">
        <f t="shared" ca="1" si="6"/>
        <v>2</v>
      </c>
      <c r="B44" s="243" t="s">
        <v>82</v>
      </c>
      <c r="C44" s="140">
        <v>0.47200000286102295</v>
      </c>
      <c r="D44" s="141">
        <v>0.47400003671646118</v>
      </c>
      <c r="E44" s="142" t="s">
        <v>88</v>
      </c>
      <c r="F44" s="143">
        <v>6.9444444444444447E-4</v>
      </c>
      <c r="G44" s="118">
        <v>0.26111111111111113</v>
      </c>
      <c r="H44" s="119">
        <v>0.30277777777777776</v>
      </c>
      <c r="I44" s="117">
        <v>0.34236111111111112</v>
      </c>
      <c r="J44" s="117">
        <v>0.39374999999999999</v>
      </c>
      <c r="K44" s="117">
        <v>0.43541666666666662</v>
      </c>
      <c r="L44" s="117">
        <v>0.51874999999999993</v>
      </c>
      <c r="M44" s="117">
        <v>0.56041666666666667</v>
      </c>
      <c r="N44" s="117">
        <v>0.6020833333333333</v>
      </c>
      <c r="O44" s="117">
        <v>0.68541666666666667</v>
      </c>
      <c r="P44" s="280">
        <v>0.72986111111111107</v>
      </c>
      <c r="Q44" s="280">
        <v>0.7715277777777777</v>
      </c>
    </row>
    <row r="45" spans="1:17" x14ac:dyDescent="0.2">
      <c r="A45" s="242">
        <f t="shared" ca="1" si="6"/>
        <v>3</v>
      </c>
      <c r="B45" s="243" t="s">
        <v>80</v>
      </c>
      <c r="C45" s="140">
        <v>0.94600003957748413</v>
      </c>
      <c r="D45" s="141">
        <v>0.30000001192092896</v>
      </c>
      <c r="E45" s="142" t="s">
        <v>89</v>
      </c>
      <c r="F45" s="143">
        <v>6.9444444444444447E-4</v>
      </c>
      <c r="G45" s="118">
        <v>0.26180555555555557</v>
      </c>
      <c r="H45" s="119">
        <v>0.3034722222222222</v>
      </c>
      <c r="I45" s="119">
        <v>0.3430555555555555</v>
      </c>
      <c r="J45" s="119">
        <v>0.39444444444444443</v>
      </c>
      <c r="K45" s="119">
        <v>0.43611111111111112</v>
      </c>
      <c r="L45" s="119">
        <v>0.51944444444444449</v>
      </c>
      <c r="M45" s="119">
        <v>0.56111111111111112</v>
      </c>
      <c r="N45" s="119">
        <v>0.60277777777777775</v>
      </c>
      <c r="O45" s="119">
        <v>0.68611111111111101</v>
      </c>
      <c r="P45" s="281">
        <v>0.73055555555555562</v>
      </c>
      <c r="Q45" s="281">
        <v>0.77222222222222225</v>
      </c>
    </row>
    <row r="46" spans="1:17" x14ac:dyDescent="0.2">
      <c r="A46" s="242">
        <f t="shared" ca="1" si="6"/>
        <v>4</v>
      </c>
      <c r="B46" s="243" t="s">
        <v>78</v>
      </c>
      <c r="C46" s="140">
        <v>1.2460000514984131</v>
      </c>
      <c r="D46" s="141">
        <v>0.46500003337860107</v>
      </c>
      <c r="E46" s="142" t="s">
        <v>90</v>
      </c>
      <c r="F46" s="143">
        <v>6.9444444444444447E-4</v>
      </c>
      <c r="G46" s="118">
        <v>0.26250000000000001</v>
      </c>
      <c r="H46" s="119">
        <v>0.30416666666666664</v>
      </c>
      <c r="I46" s="119">
        <v>0.34375</v>
      </c>
      <c r="J46" s="119">
        <v>0.39513888888888887</v>
      </c>
      <c r="K46" s="119">
        <v>0.4368055555555555</v>
      </c>
      <c r="L46" s="119">
        <v>0.52013888888888882</v>
      </c>
      <c r="M46" s="119">
        <v>0.56180555555555556</v>
      </c>
      <c r="N46" s="119">
        <v>0.60347222222222219</v>
      </c>
      <c r="O46" s="119">
        <v>0.68680555555555556</v>
      </c>
      <c r="P46" s="281">
        <v>0.73125000000000007</v>
      </c>
      <c r="Q46" s="281">
        <v>0.7729166666666667</v>
      </c>
    </row>
    <row r="47" spans="1:17" x14ac:dyDescent="0.2">
      <c r="A47" s="246">
        <f t="shared" ca="1" si="6"/>
        <v>5</v>
      </c>
      <c r="B47" s="247" t="s">
        <v>76</v>
      </c>
      <c r="C47" s="248">
        <v>1.7110000848770142</v>
      </c>
      <c r="D47" s="249">
        <v>1.0640000000000001</v>
      </c>
      <c r="E47" s="250" t="s">
        <v>91</v>
      </c>
      <c r="F47" s="251">
        <v>2.0833333333333333E-3</v>
      </c>
      <c r="G47" s="282">
        <v>0.26319444444444445</v>
      </c>
      <c r="H47" s="283">
        <v>0.30486111111111108</v>
      </c>
      <c r="I47" s="283">
        <v>0.3444444444444445</v>
      </c>
      <c r="J47" s="283">
        <v>0.39583333333333331</v>
      </c>
      <c r="K47" s="283">
        <v>0.4375</v>
      </c>
      <c r="L47" s="283">
        <v>0.52083333333333337</v>
      </c>
      <c r="M47" s="283">
        <v>0.5625</v>
      </c>
      <c r="N47" s="283">
        <v>0.60416666666666663</v>
      </c>
      <c r="O47" s="283">
        <v>0.6875</v>
      </c>
      <c r="P47" s="284">
        <v>0.7319444444444444</v>
      </c>
      <c r="Q47" s="284">
        <v>0.77361111111111114</v>
      </c>
    </row>
    <row r="48" spans="1:17" x14ac:dyDescent="0.2">
      <c r="A48" s="252">
        <v>6</v>
      </c>
      <c r="B48" s="253" t="s">
        <v>218</v>
      </c>
      <c r="C48" s="140">
        <v>2.7749999999999999</v>
      </c>
      <c r="D48" s="254">
        <v>1.175</v>
      </c>
      <c r="E48" s="255" t="s">
        <v>89</v>
      </c>
      <c r="F48" s="256">
        <v>2.0833333333333333E-3</v>
      </c>
      <c r="G48" s="118">
        <v>0.26527777777777778</v>
      </c>
      <c r="H48" s="118">
        <v>0.30694444444444441</v>
      </c>
      <c r="I48" s="118">
        <v>0.34652777777777777</v>
      </c>
      <c r="J48" s="118">
        <v>0.3979166666666667</v>
      </c>
      <c r="K48" s="118">
        <v>0.43996527777777772</v>
      </c>
      <c r="L48" s="118">
        <v>0.52329861111111109</v>
      </c>
      <c r="M48" s="118">
        <v>0.56458333333333333</v>
      </c>
      <c r="N48" s="118">
        <v>0.60663194444444446</v>
      </c>
      <c r="O48" s="118">
        <v>0.68996527777777772</v>
      </c>
      <c r="P48" s="285">
        <v>0.73402777777777783</v>
      </c>
      <c r="Q48" s="285">
        <v>0.77569444444444446</v>
      </c>
    </row>
    <row r="49" spans="1:17" x14ac:dyDescent="0.2">
      <c r="A49" s="257">
        <f t="shared" ca="1" si="6"/>
        <v>7</v>
      </c>
      <c r="B49" s="243" t="s">
        <v>74</v>
      </c>
      <c r="C49" s="141">
        <v>3.95</v>
      </c>
      <c r="D49" s="141">
        <v>0.39700007438659668</v>
      </c>
      <c r="E49" s="167" t="s">
        <v>92</v>
      </c>
      <c r="F49" s="168">
        <v>6.9444444444444447E-4</v>
      </c>
      <c r="G49" s="116">
        <v>0.2673611111111111</v>
      </c>
      <c r="H49" s="117">
        <v>0.30902777777777779</v>
      </c>
      <c r="I49" s="117">
        <v>0.34861111111111115</v>
      </c>
      <c r="J49" s="117">
        <v>0.39999999999999997</v>
      </c>
      <c r="K49" s="117">
        <v>0.4420486111111111</v>
      </c>
      <c r="L49" s="117">
        <v>0.52538194444444442</v>
      </c>
      <c r="M49" s="117">
        <v>0.56666666666666665</v>
      </c>
      <c r="N49" s="117">
        <v>0.60871527777777779</v>
      </c>
      <c r="O49" s="117">
        <v>0.69204861111111104</v>
      </c>
      <c r="P49" s="280">
        <v>0.73611111111111116</v>
      </c>
      <c r="Q49" s="280">
        <v>0.77777777777777779</v>
      </c>
    </row>
    <row r="50" spans="1:17" x14ac:dyDescent="0.2">
      <c r="A50" s="242">
        <f t="shared" ca="1" si="6"/>
        <v>8</v>
      </c>
      <c r="B50" s="243" t="s">
        <v>72</v>
      </c>
      <c r="C50" s="140">
        <v>4.3470000000000004</v>
      </c>
      <c r="D50" s="141">
        <v>0.68000006675720215</v>
      </c>
      <c r="E50" s="142" t="s">
        <v>93</v>
      </c>
      <c r="F50" s="142" t="s">
        <v>53</v>
      </c>
      <c r="G50" s="118">
        <v>0.26805555555555555</v>
      </c>
      <c r="H50" s="119">
        <v>0.30972222222222223</v>
      </c>
      <c r="I50" s="119">
        <v>0.34930555555555554</v>
      </c>
      <c r="J50" s="119">
        <v>0.40069444444444446</v>
      </c>
      <c r="K50" s="119">
        <v>0.44274305555555554</v>
      </c>
      <c r="L50" s="119">
        <v>0.52607638888888886</v>
      </c>
      <c r="M50" s="119">
        <v>0.56736111111111109</v>
      </c>
      <c r="N50" s="119">
        <v>0.60940972222222223</v>
      </c>
      <c r="O50" s="119">
        <v>0.69274305555555549</v>
      </c>
      <c r="P50" s="281">
        <v>0.7368055555555556</v>
      </c>
      <c r="Q50" s="281">
        <v>0.77847222222222223</v>
      </c>
    </row>
    <row r="51" spans="1:17" x14ac:dyDescent="0.2">
      <c r="A51" s="242">
        <f t="shared" ca="1" si="6"/>
        <v>9</v>
      </c>
      <c r="B51" s="243" t="s">
        <v>94</v>
      </c>
      <c r="C51" s="140">
        <v>5.0270000000000001</v>
      </c>
      <c r="D51" s="141">
        <v>0.55800008773803711</v>
      </c>
      <c r="E51" s="142" t="s">
        <v>95</v>
      </c>
      <c r="F51" s="143">
        <v>1.3888888888888889E-3</v>
      </c>
      <c r="G51" s="118">
        <v>0.26944444444444443</v>
      </c>
      <c r="H51" s="119">
        <v>0.31111111111111112</v>
      </c>
      <c r="I51" s="119">
        <v>0.35069444444444442</v>
      </c>
      <c r="J51" s="119">
        <v>0.40208333333333335</v>
      </c>
      <c r="K51" s="119">
        <v>0.44399305555555552</v>
      </c>
      <c r="L51" s="119">
        <v>0.52732638888888894</v>
      </c>
      <c r="M51" s="119">
        <v>0.56874999999999998</v>
      </c>
      <c r="N51" s="119">
        <v>0.6106597222222222</v>
      </c>
      <c r="O51" s="119">
        <v>0.69399305555555546</v>
      </c>
      <c r="P51" s="281">
        <v>0.73819444444444438</v>
      </c>
      <c r="Q51" s="281">
        <v>0.77986111111111101</v>
      </c>
    </row>
    <row r="52" spans="1:17" x14ac:dyDescent="0.2">
      <c r="A52" s="242">
        <f t="shared" ca="1" si="6"/>
        <v>10</v>
      </c>
      <c r="B52" s="139" t="s">
        <v>220</v>
      </c>
      <c r="C52" s="140">
        <v>5.585</v>
      </c>
      <c r="D52" s="141">
        <v>0.57800006866455078</v>
      </c>
      <c r="E52" s="142" t="s">
        <v>96</v>
      </c>
      <c r="F52" s="143">
        <v>6.9444444444444447E-4</v>
      </c>
      <c r="G52" s="118">
        <v>0.27083333333333331</v>
      </c>
      <c r="H52" s="119">
        <v>0.3125</v>
      </c>
      <c r="I52" s="119">
        <v>0.3520833333333333</v>
      </c>
      <c r="J52" s="119">
        <v>0.40347222222222223</v>
      </c>
      <c r="K52" s="119">
        <v>0.4453819444444444</v>
      </c>
      <c r="L52" s="119">
        <v>0.52847222222222223</v>
      </c>
      <c r="M52" s="119">
        <v>0.57013888888888886</v>
      </c>
      <c r="N52" s="119">
        <v>0.61204861111111108</v>
      </c>
      <c r="O52" s="119">
        <v>0.69538194444444434</v>
      </c>
      <c r="P52" s="281">
        <v>0.73888888888888893</v>
      </c>
      <c r="Q52" s="281">
        <v>0.78055555555555556</v>
      </c>
    </row>
    <row r="53" spans="1:17" x14ac:dyDescent="0.2">
      <c r="A53" s="242">
        <f t="shared" ca="1" si="6"/>
        <v>11</v>
      </c>
      <c r="B53" s="243" t="s">
        <v>66</v>
      </c>
      <c r="C53" s="140">
        <v>6.1630000000000003</v>
      </c>
      <c r="D53" s="141">
        <v>0.46999979019165039</v>
      </c>
      <c r="E53" s="142" t="s">
        <v>97</v>
      </c>
      <c r="F53" s="143">
        <v>6.9444444444444447E-4</v>
      </c>
      <c r="G53" s="118">
        <v>0.27152777777777776</v>
      </c>
      <c r="H53" s="119">
        <v>0.31319444444444444</v>
      </c>
      <c r="I53" s="119">
        <v>0.3527777777777778</v>
      </c>
      <c r="J53" s="119">
        <v>0.40416666666666662</v>
      </c>
      <c r="K53" s="119">
        <v>0.44607638888888884</v>
      </c>
      <c r="L53" s="119">
        <v>0.52940972222222216</v>
      </c>
      <c r="M53" s="119">
        <v>0.5708333333333333</v>
      </c>
      <c r="N53" s="119">
        <v>0.61274305555555553</v>
      </c>
      <c r="O53" s="119">
        <v>0.69607638888888879</v>
      </c>
      <c r="P53" s="281">
        <v>0.73958333333333337</v>
      </c>
      <c r="Q53" s="281">
        <v>0.78125</v>
      </c>
    </row>
    <row r="54" spans="1:17" x14ac:dyDescent="0.2">
      <c r="A54" s="242">
        <f t="shared" ca="1" si="6"/>
        <v>12</v>
      </c>
      <c r="B54" s="243" t="s">
        <v>64</v>
      </c>
      <c r="C54" s="140">
        <v>6.633</v>
      </c>
      <c r="D54" s="141">
        <v>0.430999755859375</v>
      </c>
      <c r="E54" s="142" t="s">
        <v>98</v>
      </c>
      <c r="F54" s="143">
        <v>6.9444444444444447E-4</v>
      </c>
      <c r="G54" s="118">
        <v>0.2722222222222222</v>
      </c>
      <c r="H54" s="119">
        <v>0.31388888888888888</v>
      </c>
      <c r="I54" s="119">
        <v>0.35347222222222219</v>
      </c>
      <c r="J54" s="119">
        <v>0.40486111111111112</v>
      </c>
      <c r="K54" s="119">
        <v>0.44677083333333328</v>
      </c>
      <c r="L54" s="119">
        <v>0.53010416666666671</v>
      </c>
      <c r="M54" s="119">
        <v>0.57152777777777775</v>
      </c>
      <c r="N54" s="119">
        <v>0.61343749999999997</v>
      </c>
      <c r="O54" s="119">
        <v>0.69677083333333323</v>
      </c>
      <c r="P54" s="281">
        <v>0.7402777777777777</v>
      </c>
      <c r="Q54" s="281">
        <v>0.78194444444444444</v>
      </c>
    </row>
    <row r="55" spans="1:17" x14ac:dyDescent="0.2">
      <c r="A55" s="242">
        <f t="shared" ca="1" si="6"/>
        <v>13</v>
      </c>
      <c r="B55" s="243" t="s">
        <v>62</v>
      </c>
      <c r="C55" s="140">
        <v>7.0640000000000001</v>
      </c>
      <c r="D55" s="141">
        <v>0.31300020217895508</v>
      </c>
      <c r="E55" s="142" t="s">
        <v>99</v>
      </c>
      <c r="F55" s="142" t="s">
        <v>54</v>
      </c>
      <c r="G55" s="118">
        <v>0.27291666666666664</v>
      </c>
      <c r="H55" s="119">
        <v>0.31458333333333333</v>
      </c>
      <c r="I55" s="119">
        <v>0.35416666666666669</v>
      </c>
      <c r="J55" s="119">
        <v>0.4055555555555555</v>
      </c>
      <c r="K55" s="119">
        <v>0.44746527777777773</v>
      </c>
      <c r="L55" s="119">
        <v>0.53079861111111104</v>
      </c>
      <c r="M55" s="119">
        <v>0.57222222222222219</v>
      </c>
      <c r="N55" s="119">
        <v>0.61413194444444441</v>
      </c>
      <c r="O55" s="119">
        <v>0.69746527777777767</v>
      </c>
      <c r="P55" s="281">
        <v>0.74097222222222225</v>
      </c>
      <c r="Q55" s="281">
        <v>0.78263888888888899</v>
      </c>
    </row>
    <row r="56" spans="1:17" x14ac:dyDescent="0.2">
      <c r="A56" s="242">
        <f t="shared" ca="1" si="6"/>
        <v>14</v>
      </c>
      <c r="B56" s="243" t="s">
        <v>60</v>
      </c>
      <c r="C56" s="140">
        <v>7.3769999999999998</v>
      </c>
      <c r="D56" s="141">
        <v>0.50300025939941406</v>
      </c>
      <c r="E56" s="142" t="s">
        <v>100</v>
      </c>
      <c r="F56" s="143">
        <v>1.3888888888888889E-3</v>
      </c>
      <c r="G56" s="118">
        <v>0.27361111111111108</v>
      </c>
      <c r="H56" s="119">
        <v>0.31527777777777777</v>
      </c>
      <c r="I56" s="119">
        <v>0.35416666666666669</v>
      </c>
      <c r="J56" s="119">
        <v>0.4055555555555555</v>
      </c>
      <c r="K56" s="119">
        <v>0.4478819444444444</v>
      </c>
      <c r="L56" s="119">
        <v>0.53121527777777777</v>
      </c>
      <c r="M56" s="119">
        <v>0.57222222222222219</v>
      </c>
      <c r="N56" s="119">
        <v>0.61454861111111103</v>
      </c>
      <c r="O56" s="119">
        <v>0.6978819444444444</v>
      </c>
      <c r="P56" s="281">
        <v>0.74097222222222225</v>
      </c>
      <c r="Q56" s="281">
        <v>0.78263888888888899</v>
      </c>
    </row>
    <row r="57" spans="1:17" ht="13.5" thickBot="1" x14ac:dyDescent="0.25">
      <c r="A57" s="242">
        <f t="shared" ca="1" si="6"/>
        <v>15</v>
      </c>
      <c r="B57" s="258" t="s">
        <v>58</v>
      </c>
      <c r="C57" s="259">
        <v>7.88</v>
      </c>
      <c r="D57" s="260"/>
      <c r="E57" s="261" t="s">
        <v>59</v>
      </c>
      <c r="F57" s="261"/>
      <c r="G57" s="287">
        <v>0.27499999999999997</v>
      </c>
      <c r="H57" s="288">
        <v>0.31666666666666665</v>
      </c>
      <c r="I57" s="288">
        <v>0.35555555555555557</v>
      </c>
      <c r="J57" s="288">
        <v>0.4069444444444445</v>
      </c>
      <c r="K57" s="288">
        <v>0.44927083333333329</v>
      </c>
      <c r="L57" s="288">
        <v>0.53260416666666666</v>
      </c>
      <c r="M57" s="288">
        <v>0.57361111111111118</v>
      </c>
      <c r="N57" s="288">
        <v>0.61593749999999992</v>
      </c>
      <c r="O57" s="288">
        <v>0.69927083333333329</v>
      </c>
      <c r="P57" s="286">
        <v>0.74236111111111114</v>
      </c>
      <c r="Q57" s="286">
        <v>0.78402777777777777</v>
      </c>
    </row>
    <row r="58" spans="1:17" x14ac:dyDescent="0.2">
      <c r="A58" s="170"/>
      <c r="B58" s="171"/>
      <c r="C58" s="171"/>
      <c r="D58" s="172"/>
      <c r="E58" s="194"/>
      <c r="F58" s="174" t="s">
        <v>45</v>
      </c>
      <c r="G58" s="175" t="s">
        <v>86</v>
      </c>
      <c r="H58" s="176" t="s">
        <v>86</v>
      </c>
      <c r="I58" s="176" t="s">
        <v>86</v>
      </c>
      <c r="J58" s="176" t="s">
        <v>86</v>
      </c>
      <c r="K58" s="176" t="s">
        <v>86</v>
      </c>
      <c r="L58" s="176" t="s">
        <v>86</v>
      </c>
      <c r="M58" s="176" t="s">
        <v>86</v>
      </c>
      <c r="N58" s="176" t="s">
        <v>86</v>
      </c>
      <c r="O58" s="176" t="s">
        <v>86</v>
      </c>
      <c r="P58" s="262" t="s">
        <v>86</v>
      </c>
      <c r="Q58" s="262" t="s">
        <v>86</v>
      </c>
    </row>
    <row r="59" spans="1:17" x14ac:dyDescent="0.2">
      <c r="A59" s="163"/>
      <c r="D59" s="177"/>
      <c r="E59" s="195"/>
      <c r="F59" s="179" t="s">
        <v>46</v>
      </c>
      <c r="G59" s="180">
        <v>7.88</v>
      </c>
      <c r="H59" s="180">
        <v>7.88</v>
      </c>
      <c r="I59" s="180">
        <v>7.88</v>
      </c>
      <c r="J59" s="180">
        <v>7.88</v>
      </c>
      <c r="K59" s="180">
        <v>7.88</v>
      </c>
      <c r="L59" s="180">
        <v>7.88</v>
      </c>
      <c r="M59" s="180">
        <v>7.88</v>
      </c>
      <c r="N59" s="180">
        <v>7.88</v>
      </c>
      <c r="O59" s="180">
        <v>7.88</v>
      </c>
      <c r="P59" s="180">
        <v>7.88</v>
      </c>
      <c r="Q59" s="180">
        <v>7.88</v>
      </c>
    </row>
    <row r="60" spans="1:17" x14ac:dyDescent="0.2">
      <c r="A60" s="163"/>
      <c r="D60" s="177"/>
      <c r="E60" s="195"/>
      <c r="F60" s="179" t="s">
        <v>47</v>
      </c>
      <c r="G60" s="182">
        <v>1.3888888888888888E-2</v>
      </c>
      <c r="H60" s="183">
        <v>1.3888888888888888E-2</v>
      </c>
      <c r="I60" s="183">
        <v>1.3888888888888888E-2</v>
      </c>
      <c r="J60" s="183">
        <v>1.3888888888888888E-2</v>
      </c>
      <c r="K60" s="183">
        <v>1.3888888888888888E-2</v>
      </c>
      <c r="L60" s="183">
        <v>1.3888888888888888E-2</v>
      </c>
      <c r="M60" s="183">
        <v>1.3888888888888888E-2</v>
      </c>
      <c r="N60" s="183">
        <v>1.3888888888888888E-2</v>
      </c>
      <c r="O60" s="183">
        <v>1.3888888888888888E-2</v>
      </c>
      <c r="P60" s="263">
        <v>1.3888888888888888E-2</v>
      </c>
      <c r="Q60" s="263">
        <v>1.3888888888888888E-2</v>
      </c>
    </row>
    <row r="61" spans="1:17" ht="13.5" thickBot="1" x14ac:dyDescent="0.25">
      <c r="A61" s="184"/>
      <c r="B61" s="185"/>
      <c r="C61" s="185"/>
      <c r="D61" s="186"/>
      <c r="E61" s="329" t="s">
        <v>48</v>
      </c>
      <c r="F61" s="291"/>
      <c r="G61" s="187">
        <f t="shared" ref="G61:K61" si="7">G59/(24*IF(G60&gt;0,G60,1))</f>
        <v>23.64</v>
      </c>
      <c r="H61" s="188">
        <f t="shared" si="7"/>
        <v>23.64</v>
      </c>
      <c r="I61" s="188">
        <f t="shared" si="7"/>
        <v>23.64</v>
      </c>
      <c r="J61" s="188">
        <v>25</v>
      </c>
      <c r="K61" s="188">
        <f t="shared" si="7"/>
        <v>23.64</v>
      </c>
      <c r="L61" s="188">
        <f>L59/(24*IF(L60&gt;0,L60,1))</f>
        <v>23.64</v>
      </c>
      <c r="M61" s="188">
        <f t="shared" ref="M61" si="8">M59/(24*IF(M60&gt;0,M60,1))</f>
        <v>23.64</v>
      </c>
      <c r="N61" s="188">
        <f>N59/(24*IF(N60&gt;0,N60,1))</f>
        <v>23.64</v>
      </c>
      <c r="O61" s="188">
        <f>O59/(24*IF(O60&gt;0,O60,1))</f>
        <v>23.64</v>
      </c>
      <c r="P61" s="264">
        <f>P59/(24*IF(P60&gt;0,P60,1))</f>
        <v>23.64</v>
      </c>
      <c r="Q61" s="264">
        <f>Q59/(24*IF(Q60&gt;0,Q60,1))</f>
        <v>23.64</v>
      </c>
    </row>
    <row r="62" spans="1:17" x14ac:dyDescent="0.2">
      <c r="A62" s="171"/>
      <c r="B62" s="171"/>
      <c r="C62" s="171"/>
      <c r="D62" s="171"/>
      <c r="E62" s="171"/>
      <c r="F62" s="171"/>
      <c r="G62" s="171"/>
      <c r="H62" s="171"/>
    </row>
    <row r="63" spans="1:17" x14ac:dyDescent="0.2">
      <c r="A63" s="196" t="s">
        <v>51</v>
      </c>
    </row>
    <row r="64" spans="1:17" x14ac:dyDescent="0.2">
      <c r="A64" s="150" t="s">
        <v>206</v>
      </c>
      <c r="C64" s="150"/>
      <c r="E64" s="150"/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1:F61"/>
    <mergeCell ref="E35:F35"/>
    <mergeCell ref="A38:F38"/>
    <mergeCell ref="A40:A42"/>
    <mergeCell ref="B40:B42"/>
    <mergeCell ref="C40:C42"/>
    <mergeCell ref="D40:D42"/>
    <mergeCell ref="E40:E42"/>
    <mergeCell ref="F40:F42"/>
  </mergeCells>
  <pageMargins left="0.19685039370078741" right="0.19685039370078741" top="0.39370078740157483" bottom="0.39370078740157483" header="0" footer="0"/>
  <pageSetup paperSize="9" scale="50" pageOrder="overThenDown" orientation="landscape" r:id="rId1"/>
  <headerFooter alignWithMargins="0"/>
  <rowBreaks count="1" manualBreakCount="1">
    <brk id="35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3">
    <pageSetUpPr fitToPage="1"/>
  </sheetPr>
  <dimension ref="A1:Q64"/>
  <sheetViews>
    <sheetView workbookViewId="0">
      <selection activeCell="B52" sqref="B52"/>
    </sheetView>
  </sheetViews>
  <sheetFormatPr defaultRowHeight="12.75" x14ac:dyDescent="0.2"/>
  <cols>
    <col min="1" max="1" width="3.42578125" style="147" customWidth="1"/>
    <col min="2" max="2" width="19.42578125" style="147" customWidth="1"/>
    <col min="3" max="3" width="8.140625" style="147" customWidth="1"/>
    <col min="4" max="4" width="8.5703125" style="147" customWidth="1"/>
    <col min="5" max="5" width="9.85546875" style="147" customWidth="1"/>
    <col min="6" max="6" width="10" style="147" customWidth="1"/>
    <col min="7" max="17" width="6.5703125" style="147" customWidth="1"/>
    <col min="18" max="18" width="6.5703125" customWidth="1"/>
  </cols>
  <sheetData>
    <row r="1" spans="1:13" x14ac:dyDescent="0.2">
      <c r="A1" s="145"/>
      <c r="B1" s="146"/>
      <c r="C1" s="146"/>
    </row>
    <row r="2" spans="1:13" x14ac:dyDescent="0.2">
      <c r="A2" s="148" t="s">
        <v>203</v>
      </c>
      <c r="B2" s="146"/>
      <c r="C2" s="146"/>
    </row>
    <row r="3" spans="1:13" x14ac:dyDescent="0.2">
      <c r="A3" s="149"/>
      <c r="B3" s="146"/>
      <c r="C3" s="146"/>
    </row>
    <row r="4" spans="1:13" x14ac:dyDescent="0.2">
      <c r="A4" s="145"/>
      <c r="B4" s="146" t="s">
        <v>209</v>
      </c>
      <c r="C4" s="146" t="s">
        <v>210</v>
      </c>
      <c r="H4" s="150"/>
    </row>
    <row r="5" spans="1:13" x14ac:dyDescent="0.2">
      <c r="A5" s="145"/>
      <c r="B5" s="146"/>
      <c r="C5" s="146" t="s">
        <v>211</v>
      </c>
      <c r="H5" s="150"/>
    </row>
    <row r="6" spans="1:13" x14ac:dyDescent="0.2">
      <c r="A6" s="145"/>
      <c r="B6" s="146"/>
      <c r="C6" s="146" t="s">
        <v>212</v>
      </c>
      <c r="H6" s="150"/>
    </row>
    <row r="7" spans="1:13" x14ac:dyDescent="0.2">
      <c r="A7" s="145"/>
      <c r="B7" s="146"/>
      <c r="C7" s="146"/>
      <c r="H7" s="150"/>
    </row>
    <row r="8" spans="1:13" ht="18" x14ac:dyDescent="0.25">
      <c r="C8" s="151"/>
      <c r="E8" s="152"/>
      <c r="F8" s="152"/>
      <c r="G8" s="153"/>
      <c r="H8" s="152"/>
      <c r="I8" s="152"/>
      <c r="M8" s="154"/>
    </row>
    <row r="9" spans="1:13" ht="20.25" x14ac:dyDescent="0.3">
      <c r="A9" s="292" t="s">
        <v>52</v>
      </c>
      <c r="B9" s="292"/>
      <c r="C9" s="292"/>
      <c r="D9" s="292"/>
      <c r="E9" s="292"/>
      <c r="F9" s="155" t="s">
        <v>55</v>
      </c>
      <c r="G9" s="156"/>
      <c r="H9" s="157"/>
      <c r="L9" s="158"/>
    </row>
    <row r="10" spans="1:13" ht="27.75" customHeight="1" x14ac:dyDescent="0.25">
      <c r="A10" s="293" t="s">
        <v>56</v>
      </c>
      <c r="B10" s="293"/>
      <c r="C10" s="293"/>
      <c r="D10" s="293"/>
      <c r="E10" s="293"/>
      <c r="F10" s="293"/>
      <c r="G10" s="159"/>
      <c r="H10" s="159"/>
      <c r="I10" s="159"/>
      <c r="J10" s="159"/>
      <c r="K10" s="159"/>
      <c r="L10" s="159"/>
    </row>
    <row r="11" spans="1:13" ht="10.5" customHeight="1" x14ac:dyDescent="0.25">
      <c r="C11" s="160"/>
      <c r="D11" s="160"/>
      <c r="E11" s="160"/>
      <c r="F11" s="160"/>
      <c r="G11" s="159"/>
      <c r="H11" s="159"/>
      <c r="I11" s="159"/>
      <c r="J11" s="159"/>
      <c r="K11" s="159"/>
      <c r="L11" s="159"/>
    </row>
    <row r="12" spans="1:13" ht="15.75" x14ac:dyDescent="0.25">
      <c r="A12" s="146" t="s">
        <v>49</v>
      </c>
      <c r="C12" s="301">
        <v>44927</v>
      </c>
      <c r="D12" s="302"/>
      <c r="E12" s="160"/>
      <c r="F12" s="160"/>
      <c r="G12" s="159"/>
      <c r="H12" s="159"/>
      <c r="I12" s="159"/>
      <c r="J12" s="159"/>
      <c r="K12" s="159"/>
      <c r="L12" s="159"/>
    </row>
    <row r="13" spans="1:13" ht="15.75" x14ac:dyDescent="0.25">
      <c r="A13" s="146" t="s">
        <v>50</v>
      </c>
      <c r="C13" s="300" t="s">
        <v>204</v>
      </c>
      <c r="D13" s="300"/>
      <c r="E13" s="160"/>
      <c r="F13" s="160"/>
      <c r="G13" s="159"/>
      <c r="H13" s="159"/>
      <c r="I13" s="159"/>
      <c r="J13" s="159"/>
      <c r="K13" s="159"/>
      <c r="L13" s="159"/>
    </row>
    <row r="14" spans="1:13" ht="12.75" customHeight="1" thickBot="1" x14ac:dyDescent="0.25">
      <c r="J14" s="161"/>
      <c r="K14" s="161"/>
      <c r="L14" s="161"/>
    </row>
    <row r="15" spans="1:13" ht="13.35" customHeight="1" x14ac:dyDescent="0.2">
      <c r="A15" s="294" t="s">
        <v>0</v>
      </c>
      <c r="B15" s="297" t="s">
        <v>39</v>
      </c>
      <c r="C15" s="297" t="s">
        <v>40</v>
      </c>
      <c r="D15" s="297" t="s">
        <v>41</v>
      </c>
      <c r="E15" s="297" t="s">
        <v>42</v>
      </c>
      <c r="F15" s="297" t="s">
        <v>43</v>
      </c>
      <c r="G15" s="162" t="s">
        <v>44</v>
      </c>
      <c r="H15" s="131" t="s">
        <v>44</v>
      </c>
      <c r="I15" s="131" t="s">
        <v>44</v>
      </c>
      <c r="J15" s="131" t="s">
        <v>44</v>
      </c>
      <c r="K15" s="131" t="s">
        <v>44</v>
      </c>
      <c r="L15" s="131" t="s">
        <v>44</v>
      </c>
      <c r="M15" s="235" t="s">
        <v>44</v>
      </c>
    </row>
    <row r="16" spans="1:13" x14ac:dyDescent="0.2">
      <c r="A16" s="295"/>
      <c r="B16" s="298"/>
      <c r="C16" s="298"/>
      <c r="D16" s="298"/>
      <c r="E16" s="298"/>
      <c r="F16" s="298"/>
      <c r="G16" s="164" t="s">
        <v>1</v>
      </c>
      <c r="H16" s="132">
        <f>G16+2</f>
        <v>3</v>
      </c>
      <c r="I16" s="132">
        <f>H16+2</f>
        <v>5</v>
      </c>
      <c r="J16" s="132">
        <f>I16+2</f>
        <v>7</v>
      </c>
      <c r="K16" s="132">
        <f>J16+2</f>
        <v>9</v>
      </c>
      <c r="L16" s="132">
        <f t="shared" ref="L16:M16" si="0">K16+2</f>
        <v>11</v>
      </c>
      <c r="M16" s="136">
        <f t="shared" si="0"/>
        <v>13</v>
      </c>
    </row>
    <row r="17" spans="1:13" ht="15" customHeight="1" thickBot="1" x14ac:dyDescent="0.25">
      <c r="A17" s="296"/>
      <c r="B17" s="299"/>
      <c r="C17" s="299"/>
      <c r="D17" s="299"/>
      <c r="E17" s="299"/>
      <c r="F17" s="299"/>
      <c r="G17" s="165" t="s">
        <v>57</v>
      </c>
      <c r="H17" s="133" t="s">
        <v>57</v>
      </c>
      <c r="I17" s="133" t="s">
        <v>57</v>
      </c>
      <c r="J17" s="133" t="s">
        <v>57</v>
      </c>
      <c r="K17" s="133" t="s">
        <v>57</v>
      </c>
      <c r="L17" s="133" t="s">
        <v>57</v>
      </c>
      <c r="M17" s="236" t="s">
        <v>57</v>
      </c>
    </row>
    <row r="18" spans="1:13" x14ac:dyDescent="0.2">
      <c r="A18" s="166">
        <f t="shared" ref="A18:A31" ca="1" si="1">IF(B18&lt;&gt;"",OFFSET(A18,-1,0)+1,"")</f>
        <v>1</v>
      </c>
      <c r="B18" s="139" t="s">
        <v>58</v>
      </c>
      <c r="C18" s="141">
        <v>0</v>
      </c>
      <c r="D18" s="141">
        <v>0.46299999952316284</v>
      </c>
      <c r="E18" s="167" t="s">
        <v>59</v>
      </c>
      <c r="F18" s="168">
        <v>6.9444444444444447E-4</v>
      </c>
      <c r="G18" s="169">
        <v>0.375</v>
      </c>
      <c r="H18" s="134">
        <v>0.41704861111111108</v>
      </c>
      <c r="I18" s="134">
        <v>0.50038194444444439</v>
      </c>
      <c r="J18" s="134">
        <v>0.58371527777777776</v>
      </c>
      <c r="K18" s="134">
        <v>0.66704861111111113</v>
      </c>
      <c r="L18" s="134">
        <v>0.70871527777777776</v>
      </c>
      <c r="M18" s="244">
        <v>0.75038194444444439</v>
      </c>
    </row>
    <row r="19" spans="1:13" x14ac:dyDescent="0.2">
      <c r="A19" s="138">
        <f t="shared" ca="1" si="1"/>
        <v>2</v>
      </c>
      <c r="B19" s="139" t="s">
        <v>60</v>
      </c>
      <c r="C19" s="140">
        <v>0.46299999952316284</v>
      </c>
      <c r="D19" s="141">
        <v>0.3540000319480896</v>
      </c>
      <c r="E19" s="142" t="s">
        <v>61</v>
      </c>
      <c r="F19" s="143">
        <v>6.9444444444444447E-4</v>
      </c>
      <c r="G19" s="144">
        <v>0.3756944444444445</v>
      </c>
      <c r="H19" s="135">
        <v>0.41774305555555552</v>
      </c>
      <c r="I19" s="135">
        <v>0.50107638888888884</v>
      </c>
      <c r="J19" s="135">
        <v>0.58440972222222221</v>
      </c>
      <c r="K19" s="135">
        <v>0.66774305555555558</v>
      </c>
      <c r="L19" s="135">
        <v>0.70940972222222221</v>
      </c>
      <c r="M19" s="245">
        <v>0.75107638888888884</v>
      </c>
    </row>
    <row r="20" spans="1:13" x14ac:dyDescent="0.2">
      <c r="A20" s="138">
        <f t="shared" ca="1" si="1"/>
        <v>3</v>
      </c>
      <c r="B20" s="139" t="s">
        <v>62</v>
      </c>
      <c r="C20" s="140">
        <v>0.81700003147125244</v>
      </c>
      <c r="D20" s="141">
        <v>0.33700001239776611</v>
      </c>
      <c r="E20" s="142" t="s">
        <v>63</v>
      </c>
      <c r="F20" s="143">
        <v>6.9444444444444447E-4</v>
      </c>
      <c r="G20" s="144">
        <v>0.37638888888888888</v>
      </c>
      <c r="H20" s="135">
        <v>0.41829861111111105</v>
      </c>
      <c r="I20" s="135">
        <v>0.50163194444444437</v>
      </c>
      <c r="J20" s="135">
        <v>0.58496527777777774</v>
      </c>
      <c r="K20" s="135">
        <v>0.668298611111111</v>
      </c>
      <c r="L20" s="135">
        <v>0.70996527777777774</v>
      </c>
      <c r="M20" s="245">
        <v>0.75163194444444437</v>
      </c>
    </row>
    <row r="21" spans="1:13" x14ac:dyDescent="0.2">
      <c r="A21" s="138">
        <f t="shared" ca="1" si="1"/>
        <v>4</v>
      </c>
      <c r="B21" s="139" t="s">
        <v>64</v>
      </c>
      <c r="C21" s="140">
        <v>1.1540000438690186</v>
      </c>
      <c r="D21" s="141">
        <v>0.62800002098083496</v>
      </c>
      <c r="E21" s="142" t="s">
        <v>65</v>
      </c>
      <c r="F21" s="143">
        <v>4.1666666666666666E-3</v>
      </c>
      <c r="G21" s="144">
        <v>0.37708333333333338</v>
      </c>
      <c r="H21" s="135">
        <v>0.41878472222222218</v>
      </c>
      <c r="I21" s="135">
        <v>0.50211805555555555</v>
      </c>
      <c r="J21" s="135">
        <v>0.58545138888888881</v>
      </c>
      <c r="K21" s="135">
        <v>0.66878472222222218</v>
      </c>
      <c r="L21" s="135">
        <v>0.71045138888888881</v>
      </c>
      <c r="M21" s="245">
        <v>0.75211805555555555</v>
      </c>
    </row>
    <row r="22" spans="1:13" x14ac:dyDescent="0.2">
      <c r="A22" s="138">
        <f t="shared" ca="1" si="1"/>
        <v>5</v>
      </c>
      <c r="B22" s="139" t="s">
        <v>66</v>
      </c>
      <c r="C22" s="140">
        <v>1.7820000648498535</v>
      </c>
      <c r="D22" s="141">
        <v>0.54999995231628418</v>
      </c>
      <c r="E22" s="142" t="s">
        <v>67</v>
      </c>
      <c r="F22" s="143">
        <v>6.9444444444444447E-4</v>
      </c>
      <c r="G22" s="144">
        <v>0.38125000000000003</v>
      </c>
      <c r="H22" s="135">
        <v>0.4230902777777778</v>
      </c>
      <c r="I22" s="135">
        <v>0.50642361111111112</v>
      </c>
      <c r="J22" s="135">
        <v>0.58975694444444449</v>
      </c>
      <c r="K22" s="135">
        <v>0.67309027777777775</v>
      </c>
      <c r="L22" s="135">
        <v>0.71475694444444449</v>
      </c>
      <c r="M22" s="245">
        <v>0.75642361111111112</v>
      </c>
    </row>
    <row r="23" spans="1:13" x14ac:dyDescent="0.2">
      <c r="A23" s="138">
        <f t="shared" ca="1" si="1"/>
        <v>6</v>
      </c>
      <c r="B23" s="139" t="s">
        <v>68</v>
      </c>
      <c r="C23" s="140">
        <v>2.3320000171661377</v>
      </c>
      <c r="D23" s="141">
        <v>0.49300003051757813</v>
      </c>
      <c r="E23" s="142" t="s">
        <v>69</v>
      </c>
      <c r="F23" s="143">
        <v>6.9444444444444447E-4</v>
      </c>
      <c r="G23" s="144">
        <v>0.38194444444444442</v>
      </c>
      <c r="H23" s="135">
        <v>0.42378472222222224</v>
      </c>
      <c r="I23" s="135">
        <v>0.50711805555555556</v>
      </c>
      <c r="J23" s="135">
        <v>0.59045138888888893</v>
      </c>
      <c r="K23" s="135">
        <v>0.67378472222222219</v>
      </c>
      <c r="L23" s="135">
        <v>0.71545138888888893</v>
      </c>
      <c r="M23" s="245">
        <v>0.75711805555555556</v>
      </c>
    </row>
    <row r="24" spans="1:13" x14ac:dyDescent="0.2">
      <c r="A24" s="138">
        <f t="shared" ca="1" si="1"/>
        <v>7</v>
      </c>
      <c r="B24" s="139" t="s">
        <v>70</v>
      </c>
      <c r="C24" s="140">
        <v>2.8250000476837158</v>
      </c>
      <c r="D24" s="141">
        <v>0.58599996566772461</v>
      </c>
      <c r="E24" s="142" t="s">
        <v>71</v>
      </c>
      <c r="F24" s="143">
        <v>6.9444444444444447E-4</v>
      </c>
      <c r="G24" s="144">
        <v>0.38263888888888892</v>
      </c>
      <c r="H24" s="135">
        <v>0.42447916666666669</v>
      </c>
      <c r="I24" s="135">
        <v>0.5078125</v>
      </c>
      <c r="J24" s="135">
        <v>0.59114583333333337</v>
      </c>
      <c r="K24" s="135">
        <v>0.67447916666666663</v>
      </c>
      <c r="L24" s="135">
        <v>0.71614583333333337</v>
      </c>
      <c r="M24" s="245">
        <v>0.7578125</v>
      </c>
    </row>
    <row r="25" spans="1:13" x14ac:dyDescent="0.2">
      <c r="A25" s="138">
        <f t="shared" ca="1" si="1"/>
        <v>8</v>
      </c>
      <c r="B25" s="139" t="s">
        <v>72</v>
      </c>
      <c r="C25" s="140">
        <v>3.4110000133514404</v>
      </c>
      <c r="D25" s="141">
        <v>0.4290001392364502</v>
      </c>
      <c r="E25" s="142" t="s">
        <v>73</v>
      </c>
      <c r="F25" s="143">
        <v>6.9444444444444447E-4</v>
      </c>
      <c r="G25" s="144">
        <v>0.3833333333333333</v>
      </c>
      <c r="H25" s="135">
        <v>0.42517361111111113</v>
      </c>
      <c r="I25" s="135">
        <v>0.50850694444444444</v>
      </c>
      <c r="J25" s="135">
        <v>0.59184027777777781</v>
      </c>
      <c r="K25" s="135">
        <v>0.67517361111111107</v>
      </c>
      <c r="L25" s="135">
        <v>0.71684027777777781</v>
      </c>
      <c r="M25" s="245">
        <v>0.75850694444444444</v>
      </c>
    </row>
    <row r="26" spans="1:13" x14ac:dyDescent="0.2">
      <c r="A26" s="138">
        <f t="shared" ca="1" si="1"/>
        <v>9</v>
      </c>
      <c r="B26" s="139" t="s">
        <v>74</v>
      </c>
      <c r="C26" s="140">
        <v>3.8400001525878906</v>
      </c>
      <c r="D26" s="141">
        <v>1.0780000686645508</v>
      </c>
      <c r="E26" s="142" t="s">
        <v>75</v>
      </c>
      <c r="F26" s="143">
        <v>1.3888888888888889E-3</v>
      </c>
      <c r="G26" s="144">
        <v>0.3840277777777778</v>
      </c>
      <c r="H26" s="135">
        <v>0.42586805555555557</v>
      </c>
      <c r="I26" s="135">
        <v>0.50920138888888888</v>
      </c>
      <c r="J26" s="135">
        <v>0.59253472222222225</v>
      </c>
      <c r="K26" s="135">
        <v>0.67586805555555551</v>
      </c>
      <c r="L26" s="135">
        <v>0.71753472222222225</v>
      </c>
      <c r="M26" s="245">
        <v>0.75920138888888888</v>
      </c>
    </row>
    <row r="27" spans="1:13" x14ac:dyDescent="0.2">
      <c r="A27" s="138">
        <f t="shared" ca="1" si="1"/>
        <v>10</v>
      </c>
      <c r="B27" s="139" t="s">
        <v>76</v>
      </c>
      <c r="C27" s="140">
        <v>4.9180002212524414</v>
      </c>
      <c r="D27" s="141">
        <v>0.49300003051757813</v>
      </c>
      <c r="E27" s="142" t="s">
        <v>77</v>
      </c>
      <c r="F27" s="143">
        <v>6.9444444444444447E-4</v>
      </c>
      <c r="G27" s="144">
        <v>0.38541666666666669</v>
      </c>
      <c r="H27" s="135">
        <v>0.42725694444444445</v>
      </c>
      <c r="I27" s="135">
        <v>0.51059027777777777</v>
      </c>
      <c r="J27" s="135">
        <v>0.59392361111111114</v>
      </c>
      <c r="K27" s="135">
        <v>0.6772569444444444</v>
      </c>
      <c r="L27" s="135">
        <v>0.71892361111111114</v>
      </c>
      <c r="M27" s="245">
        <v>0.76059027777777777</v>
      </c>
    </row>
    <row r="28" spans="1:13" x14ac:dyDescent="0.2">
      <c r="A28" s="138">
        <f t="shared" ca="1" si="1"/>
        <v>11</v>
      </c>
      <c r="B28" s="139" t="s">
        <v>78</v>
      </c>
      <c r="C28" s="140">
        <v>5.4110002517700195</v>
      </c>
      <c r="D28" s="141">
        <v>0.27899980545043945</v>
      </c>
      <c r="E28" s="142" t="s">
        <v>79</v>
      </c>
      <c r="F28" s="143">
        <v>6.9444444444444447E-4</v>
      </c>
      <c r="G28" s="144">
        <v>0.38611111111111113</v>
      </c>
      <c r="H28" s="135">
        <v>0.4279513888888889</v>
      </c>
      <c r="I28" s="135">
        <v>0.51128472222222221</v>
      </c>
      <c r="J28" s="135">
        <v>0.59461805555555558</v>
      </c>
      <c r="K28" s="135">
        <v>0.67795138888888884</v>
      </c>
      <c r="L28" s="135">
        <v>0.71961805555555558</v>
      </c>
      <c r="M28" s="245">
        <v>0.76128472222222221</v>
      </c>
    </row>
    <row r="29" spans="1:13" x14ac:dyDescent="0.2">
      <c r="A29" s="138">
        <f t="shared" ca="1" si="1"/>
        <v>12</v>
      </c>
      <c r="B29" s="139" t="s">
        <v>80</v>
      </c>
      <c r="C29" s="140">
        <v>5.690000057220459</v>
      </c>
      <c r="D29" s="141">
        <v>0.56599998474121094</v>
      </c>
      <c r="E29" s="142" t="s">
        <v>81</v>
      </c>
      <c r="F29" s="143">
        <v>1.3888888888888889E-3</v>
      </c>
      <c r="G29" s="144">
        <v>0.38680555555555557</v>
      </c>
      <c r="H29" s="135">
        <v>0.42864583333333334</v>
      </c>
      <c r="I29" s="135">
        <v>0.51197916666666665</v>
      </c>
      <c r="J29" s="135">
        <v>0.59531250000000002</v>
      </c>
      <c r="K29" s="135">
        <v>0.67864583333333328</v>
      </c>
      <c r="L29" s="135">
        <v>0.72031250000000002</v>
      </c>
      <c r="M29" s="245">
        <v>0.76197916666666665</v>
      </c>
    </row>
    <row r="30" spans="1:13" x14ac:dyDescent="0.2">
      <c r="A30" s="138">
        <f t="shared" ca="1" si="1"/>
        <v>13</v>
      </c>
      <c r="B30" s="139" t="s">
        <v>82</v>
      </c>
      <c r="C30" s="140">
        <v>6.2560000419616699</v>
      </c>
      <c r="D30" s="141">
        <v>0.32700014114379883</v>
      </c>
      <c r="E30" s="142" t="s">
        <v>83</v>
      </c>
      <c r="F30" s="143">
        <v>6.9444444444444447E-4</v>
      </c>
      <c r="G30" s="144">
        <v>0.38819444444444445</v>
      </c>
      <c r="H30" s="135">
        <v>0.43003472222222222</v>
      </c>
      <c r="I30" s="135">
        <v>0.51336805555555554</v>
      </c>
      <c r="J30" s="135">
        <v>0.59670138888888891</v>
      </c>
      <c r="K30" s="135">
        <v>0.68003472222222228</v>
      </c>
      <c r="L30" s="135">
        <v>0.72170138888888891</v>
      </c>
      <c r="M30" s="245">
        <v>0.76336805555555554</v>
      </c>
    </row>
    <row r="31" spans="1:13" ht="13.5" thickBot="1" x14ac:dyDescent="0.25">
      <c r="A31" s="138">
        <f t="shared" ca="1" si="1"/>
        <v>14</v>
      </c>
      <c r="B31" s="139" t="s">
        <v>84</v>
      </c>
      <c r="C31" s="140">
        <v>6.5830001831054688</v>
      </c>
      <c r="D31" s="141">
        <v>-6.5830001831054688</v>
      </c>
      <c r="E31" s="142" t="s">
        <v>85</v>
      </c>
      <c r="F31" s="142"/>
      <c r="G31" s="144">
        <v>0.3888888888888889</v>
      </c>
      <c r="H31" s="135">
        <v>0.43072704944133672</v>
      </c>
      <c r="I31" s="135">
        <v>0.51406038277467003</v>
      </c>
      <c r="J31" s="135">
        <v>0.5973937161080034</v>
      </c>
      <c r="K31" s="135">
        <v>0.68072704944133666</v>
      </c>
      <c r="L31" s="135">
        <v>0.72239371610800318</v>
      </c>
      <c r="M31" s="245">
        <v>0.76406038277467003</v>
      </c>
    </row>
    <row r="32" spans="1:13" x14ac:dyDescent="0.2">
      <c r="A32" s="170"/>
      <c r="B32" s="171"/>
      <c r="C32" s="171"/>
      <c r="D32" s="172"/>
      <c r="E32" s="173"/>
      <c r="F32" s="174" t="s">
        <v>45</v>
      </c>
      <c r="G32" s="175" t="s">
        <v>101</v>
      </c>
      <c r="H32" s="176" t="s">
        <v>101</v>
      </c>
      <c r="I32" s="176" t="s">
        <v>101</v>
      </c>
      <c r="J32" s="176" t="s">
        <v>101</v>
      </c>
      <c r="K32" s="176" t="s">
        <v>101</v>
      </c>
      <c r="L32" s="176" t="s">
        <v>101</v>
      </c>
      <c r="M32" s="262" t="s">
        <v>101</v>
      </c>
    </row>
    <row r="33" spans="1:13" x14ac:dyDescent="0.2">
      <c r="A33" s="163"/>
      <c r="D33" s="177"/>
      <c r="E33" s="178"/>
      <c r="F33" s="179" t="s">
        <v>46</v>
      </c>
      <c r="G33" s="180">
        <v>6.5830001831054599</v>
      </c>
      <c r="H33" s="181">
        <v>6.5830001831054688</v>
      </c>
      <c r="I33" s="181">
        <v>6.5830001831054688</v>
      </c>
      <c r="J33" s="181">
        <v>6.5830001831054688</v>
      </c>
      <c r="K33" s="181">
        <v>6.5830001831054688</v>
      </c>
      <c r="L33" s="181">
        <v>6.5830001831054688</v>
      </c>
      <c r="M33" s="265">
        <v>6.5830001831054688</v>
      </c>
    </row>
    <row r="34" spans="1:13" x14ac:dyDescent="0.2">
      <c r="A34" s="163"/>
      <c r="D34" s="177"/>
      <c r="E34" s="178"/>
      <c r="F34" s="179" t="s">
        <v>47</v>
      </c>
      <c r="G34" s="182">
        <v>1.3888888888888888E-2</v>
      </c>
      <c r="H34" s="183">
        <v>1.3888888888888888E-2</v>
      </c>
      <c r="I34" s="183">
        <v>1.3888888888888888E-2</v>
      </c>
      <c r="J34" s="183">
        <v>1.3888888888888888E-2</v>
      </c>
      <c r="K34" s="183">
        <v>1.3888888888888888E-2</v>
      </c>
      <c r="L34" s="183">
        <v>1.3888888888888888E-2</v>
      </c>
      <c r="M34" s="263">
        <v>1.3888888888888888E-2</v>
      </c>
    </row>
    <row r="35" spans="1:13" ht="13.5" thickBot="1" x14ac:dyDescent="0.25">
      <c r="A35" s="184"/>
      <c r="B35" s="185"/>
      <c r="C35" s="185"/>
      <c r="D35" s="186"/>
      <c r="E35" s="334" t="s">
        <v>48</v>
      </c>
      <c r="F35" s="291"/>
      <c r="G35" s="187">
        <f t="shared" ref="G35:M35" si="2">G33/(24*IF(G34&gt;0,G34,1))</f>
        <v>19.749000549316381</v>
      </c>
      <c r="H35" s="188">
        <f t="shared" si="2"/>
        <v>19.749000549316406</v>
      </c>
      <c r="I35" s="188">
        <f t="shared" si="2"/>
        <v>19.749000549316406</v>
      </c>
      <c r="J35" s="188">
        <f t="shared" si="2"/>
        <v>19.749000549316406</v>
      </c>
      <c r="K35" s="188">
        <f t="shared" si="2"/>
        <v>19.749000549316406</v>
      </c>
      <c r="L35" s="188">
        <f t="shared" si="2"/>
        <v>19.749000549316406</v>
      </c>
      <c r="M35" s="264">
        <f t="shared" si="2"/>
        <v>19.749000549316406</v>
      </c>
    </row>
    <row r="36" spans="1:13" ht="18" x14ac:dyDescent="0.25">
      <c r="A36" s="171"/>
      <c r="B36" s="171"/>
      <c r="C36" s="189"/>
      <c r="D36" s="171"/>
      <c r="E36" s="190"/>
      <c r="F36" s="190"/>
      <c r="G36" s="191"/>
      <c r="H36" s="190"/>
      <c r="I36" s="152"/>
      <c r="M36" s="154"/>
    </row>
    <row r="37" spans="1:13" ht="20.25" x14ac:dyDescent="0.3">
      <c r="C37" s="192"/>
      <c r="D37" s="156"/>
      <c r="E37" s="193"/>
      <c r="F37" s="155" t="str">
        <f>F9</f>
        <v>Nr.5</v>
      </c>
      <c r="G37" s="156"/>
      <c r="H37" s="157"/>
      <c r="L37" s="158"/>
    </row>
    <row r="38" spans="1:13" ht="27.75" customHeight="1" x14ac:dyDescent="0.25">
      <c r="A38" s="293" t="s">
        <v>87</v>
      </c>
      <c r="B38" s="293"/>
      <c r="C38" s="293"/>
      <c r="D38" s="293"/>
      <c r="E38" s="293"/>
      <c r="F38" s="293"/>
      <c r="G38" s="159"/>
      <c r="H38" s="159"/>
      <c r="I38" s="159"/>
      <c r="J38" s="159"/>
      <c r="K38" s="159"/>
      <c r="L38" s="159"/>
    </row>
    <row r="39" spans="1:13" ht="12.75" customHeight="1" thickBot="1" x14ac:dyDescent="0.25">
      <c r="J39" s="161"/>
      <c r="K39" s="161"/>
      <c r="L39" s="161"/>
    </row>
    <row r="40" spans="1:13" x14ac:dyDescent="0.2">
      <c r="A40" s="330" t="s">
        <v>0</v>
      </c>
      <c r="B40" s="332" t="s">
        <v>39</v>
      </c>
      <c r="C40" s="332" t="s">
        <v>40</v>
      </c>
      <c r="D40" s="297" t="s">
        <v>41</v>
      </c>
      <c r="E40" s="332" t="s">
        <v>42</v>
      </c>
      <c r="F40" s="332" t="s">
        <v>43</v>
      </c>
      <c r="G40" s="162" t="s">
        <v>44</v>
      </c>
      <c r="H40" s="131" t="s">
        <v>44</v>
      </c>
      <c r="I40" s="131" t="s">
        <v>44</v>
      </c>
      <c r="J40" s="131" t="s">
        <v>44</v>
      </c>
      <c r="K40" s="131" t="s">
        <v>44</v>
      </c>
      <c r="L40" s="131" t="s">
        <v>44</v>
      </c>
      <c r="M40" s="235" t="s">
        <v>44</v>
      </c>
    </row>
    <row r="41" spans="1:13" x14ac:dyDescent="0.2">
      <c r="A41" s="295"/>
      <c r="B41" s="298"/>
      <c r="C41" s="298"/>
      <c r="D41" s="298"/>
      <c r="E41" s="298"/>
      <c r="F41" s="298"/>
      <c r="G41" s="164">
        <v>2</v>
      </c>
      <c r="H41" s="132">
        <f>G41+2</f>
        <v>4</v>
      </c>
      <c r="I41" s="132">
        <f>H41+2</f>
        <v>6</v>
      </c>
      <c r="J41" s="132">
        <f>I41+2</f>
        <v>8</v>
      </c>
      <c r="K41" s="132">
        <f>J41+2</f>
        <v>10</v>
      </c>
      <c r="L41" s="132">
        <f t="shared" ref="L41:M41" si="3">K41+2</f>
        <v>12</v>
      </c>
      <c r="M41" s="136">
        <f t="shared" si="3"/>
        <v>14</v>
      </c>
    </row>
    <row r="42" spans="1:13" ht="15" customHeight="1" thickBot="1" x14ac:dyDescent="0.25">
      <c r="A42" s="331"/>
      <c r="B42" s="333"/>
      <c r="C42" s="333"/>
      <c r="D42" s="299"/>
      <c r="E42" s="333"/>
      <c r="F42" s="333"/>
      <c r="G42" s="165" t="s">
        <v>57</v>
      </c>
      <c r="H42" s="133" t="s">
        <v>57</v>
      </c>
      <c r="I42" s="133" t="s">
        <v>57</v>
      </c>
      <c r="J42" s="133" t="s">
        <v>57</v>
      </c>
      <c r="K42" s="133" t="s">
        <v>57</v>
      </c>
      <c r="L42" s="133" t="s">
        <v>57</v>
      </c>
      <c r="M42" s="236" t="s">
        <v>57</v>
      </c>
    </row>
    <row r="43" spans="1:13" x14ac:dyDescent="0.2">
      <c r="A43" s="166">
        <f t="shared" ref="A43:A57" ca="1" si="4">IF(B43&lt;&gt;"",OFFSET(A43,-1,0)+1,"")</f>
        <v>1</v>
      </c>
      <c r="B43" s="139" t="s">
        <v>84</v>
      </c>
      <c r="C43" s="141">
        <v>0</v>
      </c>
      <c r="D43" s="141">
        <v>0.47200000286102295</v>
      </c>
      <c r="E43" s="167" t="s">
        <v>85</v>
      </c>
      <c r="F43" s="168">
        <v>6.9444444444444447E-4</v>
      </c>
      <c r="G43" s="278">
        <v>0.39305555555555555</v>
      </c>
      <c r="H43" s="278">
        <v>0.43472222222222223</v>
      </c>
      <c r="I43" s="278">
        <v>0.5180555555555556</v>
      </c>
      <c r="J43" s="278">
        <v>0.60138888888888886</v>
      </c>
      <c r="K43" s="278">
        <v>0.68472222222222223</v>
      </c>
      <c r="L43" s="278">
        <v>0.72638888888888886</v>
      </c>
      <c r="M43" s="279">
        <v>0.7680555555555556</v>
      </c>
    </row>
    <row r="44" spans="1:13" x14ac:dyDescent="0.2">
      <c r="A44" s="138">
        <f t="shared" ca="1" si="4"/>
        <v>2</v>
      </c>
      <c r="B44" s="139" t="s">
        <v>82</v>
      </c>
      <c r="C44" s="140">
        <v>0.47200000286102295</v>
      </c>
      <c r="D44" s="141">
        <v>0.47400003671646118</v>
      </c>
      <c r="E44" s="142" t="s">
        <v>88</v>
      </c>
      <c r="F44" s="143">
        <v>6.9444444444444447E-4</v>
      </c>
      <c r="G44" s="117">
        <v>0.39374999999999999</v>
      </c>
      <c r="H44" s="117">
        <v>0.43541666666666662</v>
      </c>
      <c r="I44" s="117">
        <v>0.51874999999999993</v>
      </c>
      <c r="J44" s="117">
        <v>0.6020833333333333</v>
      </c>
      <c r="K44" s="117">
        <v>0.68541666666666667</v>
      </c>
      <c r="L44" s="117">
        <v>0.7270833333333333</v>
      </c>
      <c r="M44" s="280">
        <v>0.76874999999999993</v>
      </c>
    </row>
    <row r="45" spans="1:13" x14ac:dyDescent="0.2">
      <c r="A45" s="138">
        <f t="shared" ca="1" si="4"/>
        <v>3</v>
      </c>
      <c r="B45" s="139" t="s">
        <v>80</v>
      </c>
      <c r="C45" s="140">
        <v>0.94600003957748413</v>
      </c>
      <c r="D45" s="141">
        <v>0.30000001192092896</v>
      </c>
      <c r="E45" s="142" t="s">
        <v>89</v>
      </c>
      <c r="F45" s="143">
        <v>6.9444444444444447E-4</v>
      </c>
      <c r="G45" s="119">
        <v>0.39444444444444443</v>
      </c>
      <c r="H45" s="119">
        <v>0.43611111111111112</v>
      </c>
      <c r="I45" s="119">
        <v>0.51944444444444449</v>
      </c>
      <c r="J45" s="119">
        <v>0.60277777777777775</v>
      </c>
      <c r="K45" s="119">
        <v>0.68611111111111101</v>
      </c>
      <c r="L45" s="119">
        <v>0.72777777777777775</v>
      </c>
      <c r="M45" s="281">
        <v>0.76944444444444438</v>
      </c>
    </row>
    <row r="46" spans="1:13" x14ac:dyDescent="0.2">
      <c r="A46" s="138">
        <f t="shared" ca="1" si="4"/>
        <v>4</v>
      </c>
      <c r="B46" s="139" t="s">
        <v>78</v>
      </c>
      <c r="C46" s="140">
        <v>1.2460000514984131</v>
      </c>
      <c r="D46" s="141">
        <v>0.46500003337860107</v>
      </c>
      <c r="E46" s="142" t="s">
        <v>90</v>
      </c>
      <c r="F46" s="143">
        <v>6.9444444444444447E-4</v>
      </c>
      <c r="G46" s="119">
        <v>0.39513888888888887</v>
      </c>
      <c r="H46" s="119">
        <v>0.4368055555555555</v>
      </c>
      <c r="I46" s="119">
        <v>0.52013888888888882</v>
      </c>
      <c r="J46" s="119">
        <v>0.60347222222222219</v>
      </c>
      <c r="K46" s="119">
        <v>0.68680555555555556</v>
      </c>
      <c r="L46" s="119">
        <v>0.7284722222222223</v>
      </c>
      <c r="M46" s="281">
        <v>0.77013888888888893</v>
      </c>
    </row>
    <row r="47" spans="1:13" x14ac:dyDescent="0.2">
      <c r="A47" s="138">
        <f t="shared" ca="1" si="4"/>
        <v>5</v>
      </c>
      <c r="B47" s="139" t="s">
        <v>76</v>
      </c>
      <c r="C47" s="140">
        <v>1.7110000848770142</v>
      </c>
      <c r="D47" s="141">
        <v>1.2039998769760132</v>
      </c>
      <c r="E47" s="142" t="s">
        <v>91</v>
      </c>
      <c r="F47" s="143">
        <v>2.0833333333333333E-3</v>
      </c>
      <c r="G47" s="283">
        <v>0.39583333333333331</v>
      </c>
      <c r="H47" s="283">
        <v>0.4375</v>
      </c>
      <c r="I47" s="283">
        <v>0.52083333333333337</v>
      </c>
      <c r="J47" s="283">
        <v>0.60416666666666663</v>
      </c>
      <c r="K47" s="283">
        <v>0.6875</v>
      </c>
      <c r="L47" s="283">
        <v>0.72916666666666663</v>
      </c>
      <c r="M47" s="284">
        <v>0.77083333333333337</v>
      </c>
    </row>
    <row r="48" spans="1:13" x14ac:dyDescent="0.2">
      <c r="A48" s="138">
        <v>6</v>
      </c>
      <c r="B48" s="139" t="s">
        <v>218</v>
      </c>
      <c r="C48" s="140">
        <v>2.7749999999999999</v>
      </c>
      <c r="D48" s="141">
        <v>1.175</v>
      </c>
      <c r="E48" s="142" t="s">
        <v>89</v>
      </c>
      <c r="F48" s="143">
        <v>2.0833333333333333E-3</v>
      </c>
      <c r="G48" s="118">
        <v>0.3979166666666667</v>
      </c>
      <c r="H48" s="118">
        <v>0.43996527777777772</v>
      </c>
      <c r="I48" s="118">
        <v>0.52329861111111109</v>
      </c>
      <c r="J48" s="118">
        <v>0.60663194444444446</v>
      </c>
      <c r="K48" s="118">
        <v>0.68996527777777772</v>
      </c>
      <c r="L48" s="118">
        <v>0.73163194444444446</v>
      </c>
      <c r="M48" s="285">
        <v>0.77329861111111109</v>
      </c>
    </row>
    <row r="49" spans="1:13" x14ac:dyDescent="0.2">
      <c r="A49" s="138">
        <f t="shared" ca="1" si="4"/>
        <v>7</v>
      </c>
      <c r="B49" s="139" t="s">
        <v>74</v>
      </c>
      <c r="C49" s="140">
        <v>3.95</v>
      </c>
      <c r="D49" s="141">
        <v>0.39700007438659668</v>
      </c>
      <c r="E49" s="142" t="s">
        <v>92</v>
      </c>
      <c r="F49" s="143">
        <v>6.9444444444444447E-4</v>
      </c>
      <c r="G49" s="118">
        <v>0.39999999999999997</v>
      </c>
      <c r="H49" s="119">
        <v>0.4420486111111111</v>
      </c>
      <c r="I49" s="119">
        <v>0.52538194444444442</v>
      </c>
      <c r="J49" s="119">
        <v>0.60871527777777779</v>
      </c>
      <c r="K49" s="119">
        <v>0.69204861111111104</v>
      </c>
      <c r="L49" s="119">
        <v>0.73371527777777779</v>
      </c>
      <c r="M49" s="281">
        <v>0.77538194444444442</v>
      </c>
    </row>
    <row r="50" spans="1:13" x14ac:dyDescent="0.2">
      <c r="A50" s="138">
        <f t="shared" ca="1" si="4"/>
        <v>8</v>
      </c>
      <c r="B50" s="139" t="s">
        <v>72</v>
      </c>
      <c r="C50" s="140">
        <v>4.3470000000000004</v>
      </c>
      <c r="D50" s="141">
        <v>0.68000006675720215</v>
      </c>
      <c r="E50" s="142" t="s">
        <v>93</v>
      </c>
      <c r="F50" s="142" t="s">
        <v>53</v>
      </c>
      <c r="G50" s="118">
        <v>0.40069444444444446</v>
      </c>
      <c r="H50" s="119">
        <v>0.44274305555555554</v>
      </c>
      <c r="I50" s="119">
        <v>0.52607638888888886</v>
      </c>
      <c r="J50" s="119">
        <v>0.60940972222222223</v>
      </c>
      <c r="K50" s="119">
        <v>0.69274305555555549</v>
      </c>
      <c r="L50" s="119">
        <v>0.73440972222222223</v>
      </c>
      <c r="M50" s="281">
        <v>0.77607638888888886</v>
      </c>
    </row>
    <row r="51" spans="1:13" x14ac:dyDescent="0.2">
      <c r="A51" s="138">
        <f t="shared" ca="1" si="4"/>
        <v>9</v>
      </c>
      <c r="B51" s="139" t="s">
        <v>94</v>
      </c>
      <c r="C51" s="140">
        <v>5.0270000000000001</v>
      </c>
      <c r="D51" s="141">
        <v>0.55800008773803711</v>
      </c>
      <c r="E51" s="142" t="s">
        <v>95</v>
      </c>
      <c r="F51" s="143">
        <v>1.3888888888888889E-3</v>
      </c>
      <c r="G51" s="118">
        <v>0.40208333333333335</v>
      </c>
      <c r="H51" s="119">
        <v>0.44399305555555552</v>
      </c>
      <c r="I51" s="119">
        <v>0.52732638888888883</v>
      </c>
      <c r="J51" s="119">
        <v>0.6106597222222222</v>
      </c>
      <c r="K51" s="119">
        <v>0.69399305555555546</v>
      </c>
      <c r="L51" s="119">
        <v>0.7356597222222222</v>
      </c>
      <c r="M51" s="281">
        <v>0.77704861111111112</v>
      </c>
    </row>
    <row r="52" spans="1:13" x14ac:dyDescent="0.2">
      <c r="A52" s="138">
        <f t="shared" ca="1" si="4"/>
        <v>10</v>
      </c>
      <c r="B52" s="139" t="s">
        <v>220</v>
      </c>
      <c r="C52" s="140">
        <v>5.585</v>
      </c>
      <c r="D52" s="141">
        <v>0.57800006866455078</v>
      </c>
      <c r="E52" s="142" t="s">
        <v>96</v>
      </c>
      <c r="F52" s="143">
        <v>6.9444444444444447E-4</v>
      </c>
      <c r="G52" s="118">
        <v>0.40347222222222223</v>
      </c>
      <c r="H52" s="119">
        <v>0.4453819444444444</v>
      </c>
      <c r="I52" s="119">
        <v>0.52871527777777771</v>
      </c>
      <c r="J52" s="119">
        <v>0.61204861111111108</v>
      </c>
      <c r="K52" s="119">
        <v>0.69538194444444434</v>
      </c>
      <c r="L52" s="119">
        <v>0.73704861111111108</v>
      </c>
      <c r="M52" s="281">
        <v>0.7784375</v>
      </c>
    </row>
    <row r="53" spans="1:13" x14ac:dyDescent="0.2">
      <c r="A53" s="138">
        <f t="shared" ca="1" si="4"/>
        <v>11</v>
      </c>
      <c r="B53" s="139" t="s">
        <v>66</v>
      </c>
      <c r="C53" s="140">
        <v>6.1630000000000003</v>
      </c>
      <c r="D53" s="141">
        <v>0.46999979019165039</v>
      </c>
      <c r="E53" s="142" t="s">
        <v>97</v>
      </c>
      <c r="F53" s="143">
        <v>6.9444444444444447E-4</v>
      </c>
      <c r="G53" s="118">
        <v>0.40416666666666662</v>
      </c>
      <c r="H53" s="119">
        <v>0.44607638888888884</v>
      </c>
      <c r="I53" s="119">
        <v>0.52940972222222216</v>
      </c>
      <c r="J53" s="119">
        <v>0.61274305555555553</v>
      </c>
      <c r="K53" s="119">
        <v>0.69607638888888879</v>
      </c>
      <c r="L53" s="119">
        <v>0.73774305555555553</v>
      </c>
      <c r="M53" s="281">
        <v>0.77913194444444445</v>
      </c>
    </row>
    <row r="54" spans="1:13" x14ac:dyDescent="0.2">
      <c r="A54" s="138">
        <f t="shared" ca="1" si="4"/>
        <v>12</v>
      </c>
      <c r="B54" s="139" t="s">
        <v>64</v>
      </c>
      <c r="C54" s="140">
        <v>6.633</v>
      </c>
      <c r="D54" s="141">
        <v>0.430999755859375</v>
      </c>
      <c r="E54" s="142" t="s">
        <v>98</v>
      </c>
      <c r="F54" s="143">
        <v>6.9444444444444447E-4</v>
      </c>
      <c r="G54" s="118">
        <v>0.40486111111111112</v>
      </c>
      <c r="H54" s="119">
        <v>0.44677083333333328</v>
      </c>
      <c r="I54" s="119">
        <v>0.5301041666666666</v>
      </c>
      <c r="J54" s="119">
        <v>0.61343749999999997</v>
      </c>
      <c r="K54" s="119">
        <v>0.69677083333333323</v>
      </c>
      <c r="L54" s="119">
        <v>0.73843749999999997</v>
      </c>
      <c r="M54" s="281">
        <v>0.77982638888888889</v>
      </c>
    </row>
    <row r="55" spans="1:13" x14ac:dyDescent="0.2">
      <c r="A55" s="138">
        <f t="shared" ca="1" si="4"/>
        <v>13</v>
      </c>
      <c r="B55" s="139" t="s">
        <v>62</v>
      </c>
      <c r="C55" s="140">
        <v>7.0640000000000001</v>
      </c>
      <c r="D55" s="141">
        <v>0.31300020217895508</v>
      </c>
      <c r="E55" s="142" t="s">
        <v>99</v>
      </c>
      <c r="F55" s="142" t="s">
        <v>54</v>
      </c>
      <c r="G55" s="118">
        <v>0.4055555555555555</v>
      </c>
      <c r="H55" s="119">
        <v>0.44746527777777773</v>
      </c>
      <c r="I55" s="119">
        <v>0.53079861111111104</v>
      </c>
      <c r="J55" s="119">
        <v>0.61413194444444441</v>
      </c>
      <c r="K55" s="119">
        <v>0.69746527777777767</v>
      </c>
      <c r="L55" s="119">
        <v>0.73913194444444441</v>
      </c>
      <c r="M55" s="281">
        <v>0.78052083333333333</v>
      </c>
    </row>
    <row r="56" spans="1:13" x14ac:dyDescent="0.2">
      <c r="A56" s="138">
        <f t="shared" ca="1" si="4"/>
        <v>14</v>
      </c>
      <c r="B56" s="139" t="s">
        <v>60</v>
      </c>
      <c r="C56" s="140">
        <v>7.3769999999999998</v>
      </c>
      <c r="D56" s="141">
        <v>0.50300025939941406</v>
      </c>
      <c r="E56" s="142" t="s">
        <v>100</v>
      </c>
      <c r="F56" s="143">
        <v>1.3888888888888889E-3</v>
      </c>
      <c r="G56" s="118">
        <v>0.4055555555555555</v>
      </c>
      <c r="H56" s="119">
        <v>0.4478819444444444</v>
      </c>
      <c r="I56" s="119">
        <v>0.53121527777777777</v>
      </c>
      <c r="J56" s="119">
        <v>0.61454861111111103</v>
      </c>
      <c r="K56" s="119">
        <v>0.6978819444444444</v>
      </c>
      <c r="L56" s="119">
        <v>0.73954861111111114</v>
      </c>
      <c r="M56" s="281">
        <v>0.78093749999999995</v>
      </c>
    </row>
    <row r="57" spans="1:13" ht="13.5" thickBot="1" x14ac:dyDescent="0.25">
      <c r="A57" s="138">
        <f t="shared" ca="1" si="4"/>
        <v>15</v>
      </c>
      <c r="B57" s="139" t="s">
        <v>58</v>
      </c>
      <c r="C57" s="140">
        <v>7.88</v>
      </c>
      <c r="D57" s="141"/>
      <c r="E57" s="142" t="s">
        <v>59</v>
      </c>
      <c r="F57" s="142"/>
      <c r="G57" s="118">
        <v>0.4069444444444445</v>
      </c>
      <c r="H57" s="119">
        <v>0.44927083333333329</v>
      </c>
      <c r="I57" s="119">
        <v>0.53260416666666666</v>
      </c>
      <c r="J57" s="119">
        <v>0.61593749999999992</v>
      </c>
      <c r="K57" s="119">
        <v>0.69927083333333329</v>
      </c>
      <c r="L57" s="119">
        <v>0.74093750000000003</v>
      </c>
      <c r="M57" s="281">
        <v>0.78232638888888884</v>
      </c>
    </row>
    <row r="58" spans="1:13" x14ac:dyDescent="0.2">
      <c r="A58" s="170"/>
      <c r="B58" s="171"/>
      <c r="C58" s="171"/>
      <c r="D58" s="172"/>
      <c r="E58" s="194"/>
      <c r="F58" s="174" t="s">
        <v>45</v>
      </c>
      <c r="G58" s="175" t="s">
        <v>101</v>
      </c>
      <c r="H58" s="176" t="s">
        <v>101</v>
      </c>
      <c r="I58" s="176" t="s">
        <v>101</v>
      </c>
      <c r="J58" s="176" t="s">
        <v>101</v>
      </c>
      <c r="K58" s="176" t="s">
        <v>101</v>
      </c>
      <c r="L58" s="176" t="s">
        <v>101</v>
      </c>
      <c r="M58" s="262" t="s">
        <v>101</v>
      </c>
    </row>
    <row r="59" spans="1:13" x14ac:dyDescent="0.2">
      <c r="A59" s="163"/>
      <c r="D59" s="177"/>
      <c r="E59" s="195"/>
      <c r="F59" s="179" t="s">
        <v>46</v>
      </c>
      <c r="G59" s="180">
        <v>7.88</v>
      </c>
      <c r="H59" s="180">
        <v>7.88</v>
      </c>
      <c r="I59" s="180">
        <v>7.88</v>
      </c>
      <c r="J59" s="180">
        <v>7.88</v>
      </c>
      <c r="K59" s="180">
        <v>7.88</v>
      </c>
      <c r="L59" s="180">
        <v>7.88</v>
      </c>
      <c r="M59" s="180">
        <v>7.88</v>
      </c>
    </row>
    <row r="60" spans="1:13" x14ac:dyDescent="0.2">
      <c r="A60" s="163"/>
      <c r="D60" s="177"/>
      <c r="E60" s="195"/>
      <c r="F60" s="179" t="s">
        <v>47</v>
      </c>
      <c r="G60" s="182">
        <v>1.3888888888888888E-2</v>
      </c>
      <c r="H60" s="183">
        <v>1.3888888888888888E-2</v>
      </c>
      <c r="I60" s="183">
        <v>1.3888888888888888E-2</v>
      </c>
      <c r="J60" s="183">
        <v>1.3888888888888888E-2</v>
      </c>
      <c r="K60" s="183">
        <v>1.3888888888888888E-2</v>
      </c>
      <c r="L60" s="183">
        <v>1.3888888888888888E-2</v>
      </c>
      <c r="M60" s="263">
        <v>1.3888888888888888E-2</v>
      </c>
    </row>
    <row r="61" spans="1:13" ht="13.5" thickBot="1" x14ac:dyDescent="0.25">
      <c r="A61" s="184"/>
      <c r="B61" s="185"/>
      <c r="C61" s="185"/>
      <c r="D61" s="186"/>
      <c r="E61" s="329" t="s">
        <v>48</v>
      </c>
      <c r="F61" s="291"/>
      <c r="G61" s="187">
        <f t="shared" ref="G61:M61" si="5">G59/(24*IF(G60&gt;0,G60,1))</f>
        <v>23.64</v>
      </c>
      <c r="H61" s="188">
        <f t="shared" si="5"/>
        <v>23.64</v>
      </c>
      <c r="I61" s="188">
        <f t="shared" si="5"/>
        <v>23.64</v>
      </c>
      <c r="J61" s="188">
        <f t="shared" si="5"/>
        <v>23.64</v>
      </c>
      <c r="K61" s="188">
        <f t="shared" si="5"/>
        <v>23.64</v>
      </c>
      <c r="L61" s="188">
        <f t="shared" si="5"/>
        <v>23.64</v>
      </c>
      <c r="M61" s="264">
        <f t="shared" si="5"/>
        <v>23.64</v>
      </c>
    </row>
    <row r="62" spans="1:13" x14ac:dyDescent="0.2">
      <c r="A62" s="171"/>
      <c r="B62" s="171"/>
      <c r="C62" s="171"/>
      <c r="D62" s="171"/>
      <c r="E62" s="171"/>
      <c r="F62" s="171"/>
      <c r="G62" s="171"/>
      <c r="H62" s="171"/>
    </row>
    <row r="63" spans="1:13" x14ac:dyDescent="0.2">
      <c r="A63" s="196" t="s">
        <v>51</v>
      </c>
    </row>
    <row r="64" spans="1:13" x14ac:dyDescent="0.2">
      <c r="A64" s="150" t="s">
        <v>207</v>
      </c>
      <c r="C64" s="150"/>
      <c r="E64" s="150"/>
    </row>
  </sheetData>
  <mergeCells count="19">
    <mergeCell ref="A9:E9"/>
    <mergeCell ref="A10:F10"/>
    <mergeCell ref="A15:A17"/>
    <mergeCell ref="B15:B17"/>
    <mergeCell ref="C15:C17"/>
    <mergeCell ref="D15:D17"/>
    <mergeCell ref="E15:E17"/>
    <mergeCell ref="F15:F17"/>
    <mergeCell ref="C12:D12"/>
    <mergeCell ref="C13:D13"/>
    <mergeCell ref="E61:F61"/>
    <mergeCell ref="E35:F35"/>
    <mergeCell ref="A38:F38"/>
    <mergeCell ref="A40:A42"/>
    <mergeCell ref="B40:B42"/>
    <mergeCell ref="C40:C42"/>
    <mergeCell ref="D40:D42"/>
    <mergeCell ref="E40:E42"/>
    <mergeCell ref="F40:F42"/>
  </mergeCells>
  <pageMargins left="0.19685039370078741" right="0.19685039370078741" top="0.39370078740157483" bottom="0.39370078740157483" header="0" footer="0"/>
  <pageSetup paperSize="9" scale="52" pageOrder="overThenDown" orientation="landscape" r:id="rId1"/>
  <headerFooter alignWithMargins="0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65</vt:i4>
      </vt:variant>
    </vt:vector>
  </HeadingPairs>
  <TitlesOfParts>
    <vt:vector size="78" baseType="lpstr">
      <vt:lpstr>liin 1 E-R</vt:lpstr>
      <vt:lpstr>liin 1 laupäev</vt:lpstr>
      <vt:lpstr>liin 1 pühapäev</vt:lpstr>
      <vt:lpstr>liin 2 E-R</vt:lpstr>
      <vt:lpstr>liin 3 E-R</vt:lpstr>
      <vt:lpstr>liin 3 laupäev</vt:lpstr>
      <vt:lpstr>liin 3 pühapäev</vt:lpstr>
      <vt:lpstr>liin 5 E-R</vt:lpstr>
      <vt:lpstr>liin 5 laupäev</vt:lpstr>
      <vt:lpstr>liin 5 pühapäev</vt:lpstr>
      <vt:lpstr>Jelgava</vt:lpstr>
      <vt:lpstr>Talava</vt:lpstr>
      <vt:lpstr>Design Ufa RUS</vt:lpstr>
      <vt:lpstr>'Design Ufa RUS'!Prinditiitlid</vt:lpstr>
      <vt:lpstr>Jelgava!Prinditiitlid</vt:lpstr>
      <vt:lpstr>'liin 1 E-R'!Prinditiitlid</vt:lpstr>
      <vt:lpstr>'liin 1 laupäev'!Prinditiitlid</vt:lpstr>
      <vt:lpstr>'liin 1 pühapäev'!Prinditiitlid</vt:lpstr>
      <vt:lpstr>'liin 2 E-R'!Prinditiitlid</vt:lpstr>
      <vt:lpstr>'liin 3 E-R'!Prinditiitlid</vt:lpstr>
      <vt:lpstr>'liin 3 laupäev'!Prinditiitlid</vt:lpstr>
      <vt:lpstr>'liin 3 pühapäev'!Prinditiitlid</vt:lpstr>
      <vt:lpstr>'liin 5 E-R'!Prinditiitlid</vt:lpstr>
      <vt:lpstr>'liin 5 laupäev'!Prinditiitlid</vt:lpstr>
      <vt:lpstr>'liin 5 pühapäev'!Prinditiitlid</vt:lpstr>
      <vt:lpstr>Talava!Prinditiitlid</vt:lpstr>
      <vt:lpstr>'Design Ufa RUS'!Table1</vt:lpstr>
      <vt:lpstr>Jelgava!Table1</vt:lpstr>
      <vt:lpstr>'liin 1 E-R'!Table1</vt:lpstr>
      <vt:lpstr>'liin 1 laupäev'!Table1</vt:lpstr>
      <vt:lpstr>'liin 1 pühapäev'!Table1</vt:lpstr>
      <vt:lpstr>'liin 2 E-R'!Table1</vt:lpstr>
      <vt:lpstr>'liin 3 E-R'!Table1</vt:lpstr>
      <vt:lpstr>'liin 3 laupäev'!Table1</vt:lpstr>
      <vt:lpstr>'liin 3 pühapäev'!Table1</vt:lpstr>
      <vt:lpstr>'liin 5 E-R'!Table1</vt:lpstr>
      <vt:lpstr>'liin 5 laupäev'!Table1</vt:lpstr>
      <vt:lpstr>'liin 5 pühapäev'!Table1</vt:lpstr>
      <vt:lpstr>Table1</vt:lpstr>
      <vt:lpstr>'Design Ufa RUS'!Table2</vt:lpstr>
      <vt:lpstr>Jelgava!Table2</vt:lpstr>
      <vt:lpstr>'liin 1 E-R'!Table2</vt:lpstr>
      <vt:lpstr>'liin 1 laupäev'!Table2</vt:lpstr>
      <vt:lpstr>'liin 1 pühapäev'!Table2</vt:lpstr>
      <vt:lpstr>'liin 2 E-R'!Table2</vt:lpstr>
      <vt:lpstr>'liin 3 E-R'!Table2</vt:lpstr>
      <vt:lpstr>'liin 3 laupäev'!Table2</vt:lpstr>
      <vt:lpstr>'liin 3 pühapäev'!Table2</vt:lpstr>
      <vt:lpstr>'liin 5 E-R'!Table2</vt:lpstr>
      <vt:lpstr>'liin 5 laupäev'!Table2</vt:lpstr>
      <vt:lpstr>'liin 5 pühapäev'!Table2</vt:lpstr>
      <vt:lpstr>Table2</vt:lpstr>
      <vt:lpstr>'Design Ufa RUS'!TimeTable1</vt:lpstr>
      <vt:lpstr>Jelgava!TimeTable1</vt:lpstr>
      <vt:lpstr>'liin 1 E-R'!TimeTable1</vt:lpstr>
      <vt:lpstr>'liin 1 laupäev'!TimeTable1</vt:lpstr>
      <vt:lpstr>'liin 1 pühapäev'!TimeTable1</vt:lpstr>
      <vt:lpstr>'liin 2 E-R'!TimeTable1</vt:lpstr>
      <vt:lpstr>'liin 3 E-R'!TimeTable1</vt:lpstr>
      <vt:lpstr>'liin 3 laupäev'!TimeTable1</vt:lpstr>
      <vt:lpstr>'liin 3 pühapäev'!TimeTable1</vt:lpstr>
      <vt:lpstr>'liin 5 E-R'!TimeTable1</vt:lpstr>
      <vt:lpstr>'liin 5 laupäev'!TimeTable1</vt:lpstr>
      <vt:lpstr>'liin 5 pühapäev'!TimeTable1</vt:lpstr>
      <vt:lpstr>TimeTable1</vt:lpstr>
      <vt:lpstr>'Design Ufa RUS'!TimeTable2</vt:lpstr>
      <vt:lpstr>Jelgava!TimeTable2</vt:lpstr>
      <vt:lpstr>'liin 1 E-R'!TimeTable2</vt:lpstr>
      <vt:lpstr>'liin 1 laupäev'!TimeTable2</vt:lpstr>
      <vt:lpstr>'liin 1 pühapäev'!TimeTable2</vt:lpstr>
      <vt:lpstr>'liin 2 E-R'!TimeTable2</vt:lpstr>
      <vt:lpstr>'liin 3 E-R'!TimeTable2</vt:lpstr>
      <vt:lpstr>'liin 3 laupäev'!TimeTable2</vt:lpstr>
      <vt:lpstr>'liin 3 pühapäev'!TimeTable2</vt:lpstr>
      <vt:lpstr>'liin 5 E-R'!TimeTable2</vt:lpstr>
      <vt:lpstr>'liin 5 laupäev'!TimeTable2</vt:lpstr>
      <vt:lpstr>'liin 5 pühapäev'!TimeTable2</vt:lpstr>
      <vt:lpstr>TimeTable2</vt:lpstr>
    </vt:vector>
  </TitlesOfParts>
  <Manager>Romas Mickus</Manager>
  <Company>UAB Merakas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01b-Schedule for line, version 1.3.0724</dc:title>
  <dc:subject>Pikas reports</dc:subject>
  <dc:creator>Evaldas Jadenkus</dc:creator>
  <cp:lastModifiedBy>Immo Jaaniste</cp:lastModifiedBy>
  <cp:lastPrinted>2022-11-07T07:56:49Z</cp:lastPrinted>
  <dcterms:created xsi:type="dcterms:W3CDTF">2003-02-27T16:16:01Z</dcterms:created>
  <dcterms:modified xsi:type="dcterms:W3CDTF">2024-10-21T10:39:00Z</dcterms:modified>
</cp:coreProperties>
</file>